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<sst xmlns="http://schemas.openxmlformats.org/spreadsheetml/2006/main" count="62" uniqueCount="62">
  <si>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w zł</t>
  </si>
  <si>
    <t>Kwota</t>
  </si>
  <si>
    <t>Prognoza</t>
  </si>
  <si>
    <t>Lp</t>
  </si>
  <si>
    <t>Wyszczególnienie</t>
  </si>
  <si>
    <t>długu na</t>
  </si>
  <si>
    <t>1.</t>
  </si>
  <si>
    <t>Zobowiązanie wg tytułów dłużnych na koniec roku budżetowego</t>
  </si>
  <si>
    <t>1.1</t>
  </si>
  <si>
    <t>Zobowiązanie (bez perfinansowania) z tytułu:</t>
  </si>
  <si>
    <t>1.1.1</t>
  </si>
  <si>
    <t xml:space="preserve">  pożyczek</t>
  </si>
  <si>
    <t>1.1.2</t>
  </si>
  <si>
    <t xml:space="preserve">  kredytów</t>
  </si>
  <si>
    <t>1.1.3</t>
  </si>
  <si>
    <t xml:space="preserve">  obligacji</t>
  </si>
  <si>
    <t>1.2</t>
  </si>
  <si>
    <t>Zobowiązanie z tytułu pożyczek na prefinansowanie</t>
  </si>
  <si>
    <t>2.</t>
  </si>
  <si>
    <t>Planowane zobowiązania</t>
  </si>
  <si>
    <t>2.1</t>
  </si>
  <si>
    <t>Planowane w roku budżetowym (bez prefinansowania)</t>
  </si>
  <si>
    <t>2.1.1</t>
  </si>
  <si>
    <t xml:space="preserve">  pożyczki</t>
  </si>
  <si>
    <t>2.1.2</t>
  </si>
  <si>
    <t xml:space="preserve">  kredyty </t>
  </si>
  <si>
    <t>2.1.3</t>
  </si>
  <si>
    <t xml:space="preserve">  obligacje</t>
  </si>
  <si>
    <t>2.2</t>
  </si>
  <si>
    <t>Planowane w roku budżetowym pożyczki na prefinanowanie</t>
  </si>
  <si>
    <t>3.</t>
  </si>
  <si>
    <t>Obsługa długu</t>
  </si>
  <si>
    <t>3.1</t>
  </si>
  <si>
    <t>Spłata rat kapitałowych z wyłączeniem prefinansowania</t>
  </si>
  <si>
    <t>3.1.1</t>
  </si>
  <si>
    <t xml:space="preserve">  kredytów i pożyczek</t>
  </si>
  <si>
    <t>3.1.2</t>
  </si>
  <si>
    <t xml:space="preserve">  wykup papierów wartościowych</t>
  </si>
  <si>
    <t>3.1.3</t>
  </si>
  <si>
    <t xml:space="preserve">  udzielonych poręczeń</t>
  </si>
  <si>
    <t>3.2</t>
  </si>
  <si>
    <t>Spłata zobowiązań z tytułu prefinansowania</t>
  </si>
  <si>
    <t>3.3</t>
  </si>
  <si>
    <t>Spłata odsetek i dyskonta</t>
  </si>
  <si>
    <t>4.</t>
  </si>
  <si>
    <t>Prognozowane dochody budżetowe</t>
  </si>
  <si>
    <t>5.</t>
  </si>
  <si>
    <t>Prognozowane wydatki budżetowe</t>
  </si>
  <si>
    <t>6.</t>
  </si>
  <si>
    <t>Prognozowany wynik finansowy</t>
  </si>
  <si>
    <t>7.</t>
  </si>
  <si>
    <t xml:space="preserve">Relacje do dochodów (w%): </t>
  </si>
  <si>
    <t>7.1</t>
  </si>
  <si>
    <t>długu (art. 170 ust.1) (1:4)</t>
  </si>
  <si>
    <t>7.2</t>
  </si>
  <si>
    <t>długu po uwzględnieniu wyłączeń (art. 170 ust 3.)(1 -1.2):4</t>
  </si>
  <si>
    <t>7.3</t>
  </si>
  <si>
    <t>spłaty zadłużenia (art. 169 ust 1.) (3:3)</t>
  </si>
  <si>
    <t>7.4</t>
  </si>
  <si>
    <t>spłaty zadłużenia po uwzględnieniu wyłączeń (art. 169 ust 3) (3-3.2):4</t>
  </si>
  <si>
    <t>31.12.2009</t>
  </si>
  <si>
    <t>PROGNOZA KWOTY DŁUGU I SPŁAT NA ROK 2010 I LATA NASTĘPNE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</si>
</sst>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0" fillId="2" borderId="0" xfId="0" applyFill="1" applyAlignment="1">
      <alignment/>
    </xf>
    <xf numFmtId="4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7"/>
  <sheetViews>
    <sheetView tabSelected="1" workbookViewId="0" topLeftCell="A1">
      <selection activeCell="A2" sqref="A2:S2"/>
    </sheetView>
  </sheetViews>
  <sheetFormatPr defaultColWidth="9.140625" defaultRowHeight="12.75"/>
  <cols>
    <col min="1" max="1" width="5.140625" style="1" customWidth="1"/>
    <col min="2" max="2" width="41.7109375" style="0" customWidth="1"/>
    <col min="3" max="3" width="12.140625" style="0" customWidth="1"/>
    <col min="4" max="4" width="11.28125" style="0" customWidth="1"/>
    <col min="5" max="5" width="11.00390625" style="0" customWidth="1"/>
    <col min="6" max="9" width="11.140625" style="0" bestFit="1" customWidth="1"/>
    <col min="10" max="11" width="11.140625" style="0" customWidth="1"/>
    <col min="12" max="12" width="11.140625" style="0" bestFit="1" customWidth="1"/>
    <col min="13" max="13" width="11.140625" style="0" customWidth="1"/>
    <col min="14" max="19" width="11.140625" style="0" bestFit="1" customWidth="1"/>
  </cols>
  <sheetData>
    <row r="1" ht="21.75" customHeight="1"/>
    <row r="2" spans="1:19" ht="15.75">
      <c r="A2" s="49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4" ht="12.75">
      <c r="S4" t="s">
        <v>0</v>
      </c>
    </row>
    <row r="5" spans="1:25" s="6" customFormat="1" ht="12.75">
      <c r="A5" s="2"/>
      <c r="B5" s="3"/>
      <c r="C5" s="4" t="s">
        <v>1</v>
      </c>
      <c r="D5" s="50" t="s">
        <v>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5"/>
      <c r="U5" s="5"/>
      <c r="V5" s="5"/>
      <c r="W5" s="5"/>
      <c r="X5" s="5"/>
      <c r="Y5" s="5"/>
    </row>
    <row r="6" spans="1:25" s="6" customFormat="1" ht="12.75">
      <c r="A6" s="7" t="s">
        <v>3</v>
      </c>
      <c r="B6" s="8" t="s">
        <v>4</v>
      </c>
      <c r="C6" s="9" t="s">
        <v>5</v>
      </c>
      <c r="D6" s="10">
        <v>2010</v>
      </c>
      <c r="E6" s="11">
        <v>2011</v>
      </c>
      <c r="F6" s="10">
        <v>2012</v>
      </c>
      <c r="G6" s="11">
        <v>2013</v>
      </c>
      <c r="H6" s="10">
        <v>2014</v>
      </c>
      <c r="I6" s="11">
        <v>2015</v>
      </c>
      <c r="J6" s="10">
        <v>2016</v>
      </c>
      <c r="K6" s="11">
        <v>2017</v>
      </c>
      <c r="L6" s="10">
        <v>2018</v>
      </c>
      <c r="M6" s="11">
        <v>2019</v>
      </c>
      <c r="N6" s="10">
        <v>2020</v>
      </c>
      <c r="O6" s="11">
        <v>2021</v>
      </c>
      <c r="P6" s="11">
        <v>2022</v>
      </c>
      <c r="Q6" s="11">
        <v>2023</v>
      </c>
      <c r="R6" s="11">
        <v>2024</v>
      </c>
      <c r="S6" s="11">
        <v>2025</v>
      </c>
      <c r="T6" s="5"/>
      <c r="U6" s="5"/>
      <c r="V6" s="5"/>
      <c r="W6" s="5"/>
      <c r="X6" s="5"/>
      <c r="Y6" s="5"/>
    </row>
    <row r="7" spans="1:25" s="6" customFormat="1" ht="12.75">
      <c r="A7" s="12"/>
      <c r="B7" s="13"/>
      <c r="C7" s="14" t="s">
        <v>60</v>
      </c>
      <c r="D7" s="15"/>
      <c r="E7" s="16"/>
      <c r="F7" s="17"/>
      <c r="G7" s="16"/>
      <c r="H7" s="1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5"/>
      <c r="U7" s="5"/>
      <c r="V7" s="5"/>
      <c r="W7" s="5"/>
      <c r="X7" s="5"/>
      <c r="Y7" s="5"/>
    </row>
    <row r="8" spans="1:25" ht="0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</row>
    <row r="9" spans="1:25" s="26" customFormat="1" ht="34.5" customHeight="1">
      <c r="A9" s="21" t="s">
        <v>6</v>
      </c>
      <c r="B9" s="22" t="s">
        <v>7</v>
      </c>
      <c r="C9" s="24">
        <f>SUM(C10+C14)</f>
        <v>34410651</v>
      </c>
      <c r="D9" s="24">
        <f>SUM(C9+D16)-(D24+D28)</f>
        <v>33675559</v>
      </c>
      <c r="E9" s="24">
        <f>SUM(D9+E16)-(E24+E28)</f>
        <v>28260772.28</v>
      </c>
      <c r="F9" s="24">
        <f>SUM(E9+F16)-(F24+F28)</f>
        <v>23637995.6</v>
      </c>
      <c r="G9" s="24">
        <f aca="true" t="shared" si="0" ref="G9:S9">SUM(F9+G16)-(G24+G28)</f>
        <v>21176122.92</v>
      </c>
      <c r="H9" s="24">
        <f t="shared" si="0"/>
        <v>17714250.240000002</v>
      </c>
      <c r="I9" s="24">
        <f t="shared" si="0"/>
        <v>14252377.560000002</v>
      </c>
      <c r="J9" s="24">
        <f t="shared" si="0"/>
        <v>10790504.880000003</v>
      </c>
      <c r="K9" s="24">
        <f t="shared" si="0"/>
        <v>7328632.200000003</v>
      </c>
      <c r="L9" s="24">
        <f t="shared" si="0"/>
        <v>3866759.520000003</v>
      </c>
      <c r="M9" s="24">
        <f t="shared" si="0"/>
        <v>1904877.8400000029</v>
      </c>
      <c r="N9" s="24">
        <f t="shared" si="0"/>
        <v>1587398.160000003</v>
      </c>
      <c r="O9" s="24">
        <f t="shared" si="0"/>
        <v>1269918.480000003</v>
      </c>
      <c r="P9" s="24">
        <f t="shared" si="0"/>
        <v>952438.8000000031</v>
      </c>
      <c r="Q9" s="24">
        <f t="shared" si="0"/>
        <v>634959.1200000031</v>
      </c>
      <c r="R9" s="24">
        <f t="shared" si="0"/>
        <v>317479.44000000315</v>
      </c>
      <c r="S9" s="24">
        <f t="shared" si="0"/>
        <v>-0.03999999683583155</v>
      </c>
      <c r="T9" s="25"/>
      <c r="U9" s="25"/>
      <c r="V9" s="25"/>
      <c r="W9" s="25"/>
      <c r="X9" s="25"/>
      <c r="Y9" s="25"/>
    </row>
    <row r="10" spans="1:25" s="6" customFormat="1" ht="32.25" customHeight="1">
      <c r="A10" s="27" t="s">
        <v>8</v>
      </c>
      <c r="B10" s="28" t="s">
        <v>9</v>
      </c>
      <c r="C10" s="30">
        <f>SUM(C11+C12+C13)</f>
        <v>34410651</v>
      </c>
      <c r="D10" s="30">
        <f>SUM(D11+D12+D13)</f>
        <v>33675549.04</v>
      </c>
      <c r="E10" s="30">
        <f>SUM(E11+E12+E13)</f>
        <v>28260772.32</v>
      </c>
      <c r="F10" s="30">
        <f aca="true" t="shared" si="1" ref="F10:M10">SUM(F11+F12+F13)</f>
        <v>23637995.64</v>
      </c>
      <c r="G10" s="30">
        <f t="shared" si="1"/>
        <v>21176122.96</v>
      </c>
      <c r="H10" s="30">
        <f t="shared" si="1"/>
        <v>17714250.28</v>
      </c>
      <c r="I10" s="30">
        <f t="shared" si="1"/>
        <v>14252377.6</v>
      </c>
      <c r="J10" s="30">
        <f t="shared" si="1"/>
        <v>10790504.92</v>
      </c>
      <c r="K10" s="30">
        <f t="shared" si="1"/>
        <v>7328632.24</v>
      </c>
      <c r="L10" s="30">
        <f t="shared" si="1"/>
        <v>3866759.56</v>
      </c>
      <c r="M10" s="30">
        <f t="shared" si="1"/>
        <v>1904877.88</v>
      </c>
      <c r="N10" s="30">
        <f aca="true" t="shared" si="2" ref="N10:S10">SUM(N11+N12+N13)</f>
        <v>1587398.2</v>
      </c>
      <c r="O10" s="30">
        <f t="shared" si="2"/>
        <v>1269918.52</v>
      </c>
      <c r="P10" s="30">
        <f t="shared" si="2"/>
        <v>952438.84</v>
      </c>
      <c r="Q10" s="30">
        <f t="shared" si="2"/>
        <v>634959.16</v>
      </c>
      <c r="R10" s="30">
        <f t="shared" si="2"/>
        <v>317479.48</v>
      </c>
      <c r="S10" s="30">
        <f t="shared" si="2"/>
        <v>0</v>
      </c>
      <c r="T10" s="5"/>
      <c r="U10" s="5"/>
      <c r="V10" s="5"/>
      <c r="W10" s="5"/>
      <c r="X10" s="5"/>
      <c r="Y10" s="5"/>
    </row>
    <row r="11" spans="1:25" ht="15.75" customHeight="1">
      <c r="A11" s="31" t="s">
        <v>10</v>
      </c>
      <c r="B11" s="32" t="s">
        <v>11</v>
      </c>
      <c r="C11" s="33">
        <v>254712</v>
      </c>
      <c r="D11" s="34">
        <v>169808</v>
      </c>
      <c r="E11" s="33">
        <v>84904</v>
      </c>
      <c r="F11" s="34">
        <v>0</v>
      </c>
      <c r="G11" s="33">
        <v>0</v>
      </c>
      <c r="H11" s="33">
        <v>0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20"/>
      <c r="U11" s="20"/>
      <c r="V11" s="20"/>
      <c r="W11" s="20"/>
      <c r="X11" s="20"/>
      <c r="Y11" s="20"/>
    </row>
    <row r="12" spans="1:19" ht="15" customHeight="1">
      <c r="A12" s="31" t="s">
        <v>12</v>
      </c>
      <c r="B12" s="32" t="s">
        <v>13</v>
      </c>
      <c r="C12" s="35">
        <v>34155939</v>
      </c>
      <c r="D12" s="36">
        <v>33505741.04</v>
      </c>
      <c r="E12" s="35">
        <v>28175868.32</v>
      </c>
      <c r="F12" s="35">
        <v>23637995.64</v>
      </c>
      <c r="G12" s="35">
        <v>21176122.96</v>
      </c>
      <c r="H12" s="35">
        <v>17714250.28</v>
      </c>
      <c r="I12" s="35">
        <v>14252377.6</v>
      </c>
      <c r="J12" s="35">
        <v>10790504.92</v>
      </c>
      <c r="K12" s="35">
        <v>7328632.24</v>
      </c>
      <c r="L12" s="35">
        <v>3866759.56</v>
      </c>
      <c r="M12" s="35">
        <v>1904877.88</v>
      </c>
      <c r="N12" s="35">
        <v>1587398.2</v>
      </c>
      <c r="O12" s="35">
        <v>1269918.52</v>
      </c>
      <c r="P12" s="35">
        <v>952438.84</v>
      </c>
      <c r="Q12" s="35">
        <v>634959.16</v>
      </c>
      <c r="R12" s="35">
        <v>317479.48</v>
      </c>
      <c r="S12" s="35">
        <v>0</v>
      </c>
    </row>
    <row r="13" spans="1:19" ht="12.75">
      <c r="A13" s="31" t="s">
        <v>14</v>
      </c>
      <c r="B13" s="32" t="s">
        <v>15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s="6" customFormat="1" ht="24.75" customHeight="1">
      <c r="A14" s="37" t="s">
        <v>16</v>
      </c>
      <c r="B14" s="38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6" customFormat="1" ht="18" customHeight="1">
      <c r="A15" s="39"/>
      <c r="B15" s="3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26" customFormat="1" ht="14.25" customHeight="1">
      <c r="A16" s="40" t="s">
        <v>18</v>
      </c>
      <c r="B16" s="22" t="s">
        <v>19</v>
      </c>
      <c r="C16" s="24"/>
      <c r="D16" s="24">
        <f>SUM(D18+D19+D20+D21)</f>
        <v>4762195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6" customFormat="1" ht="26.25" customHeight="1">
      <c r="A17" s="27" t="s">
        <v>20</v>
      </c>
      <c r="B17" s="28" t="s">
        <v>21</v>
      </c>
      <c r="C17" s="30"/>
      <c r="D17" s="30">
        <f>SUM(D18+D19+D20)</f>
        <v>4762195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5" customHeight="1">
      <c r="A18" s="41" t="s">
        <v>22</v>
      </c>
      <c r="B18" s="42" t="s">
        <v>23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.75">
      <c r="A19" s="41" t="s">
        <v>24</v>
      </c>
      <c r="B19" s="42" t="s">
        <v>25</v>
      </c>
      <c r="C19" s="33"/>
      <c r="D19" s="33">
        <v>4762195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4.25" customHeight="1">
      <c r="A20" s="41" t="s">
        <v>26</v>
      </c>
      <c r="B20" s="42" t="s">
        <v>27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6" customFormat="1" ht="27" customHeight="1">
      <c r="A21" s="43" t="s">
        <v>28</v>
      </c>
      <c r="B21" s="28" t="s">
        <v>29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.75">
      <c r="A22" s="41"/>
      <c r="B22" s="4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s="26" customFormat="1" ht="12.75">
      <c r="A23" s="40" t="s">
        <v>30</v>
      </c>
      <c r="B23" s="22" t="s">
        <v>31</v>
      </c>
      <c r="C23" s="24"/>
      <c r="D23" s="24">
        <f aca="true" t="shared" si="3" ref="D23:I23">SUM(D24+D28+D29)</f>
        <v>7262788</v>
      </c>
      <c r="E23" s="24">
        <f t="shared" si="3"/>
        <v>7016140.81</v>
      </c>
      <c r="F23" s="24">
        <f t="shared" si="3"/>
        <v>6036124.38</v>
      </c>
      <c r="G23" s="24">
        <f t="shared" si="3"/>
        <v>3750879.92</v>
      </c>
      <c r="H23" s="24">
        <f t="shared" si="3"/>
        <v>4750879.92</v>
      </c>
      <c r="I23" s="24">
        <f t="shared" si="3"/>
        <v>4750879.92</v>
      </c>
      <c r="J23" s="24">
        <f aca="true" t="shared" si="4" ref="J23:S23">SUM(J24+J28+J29)</f>
        <v>4750879.92</v>
      </c>
      <c r="K23" s="24">
        <f t="shared" si="4"/>
        <v>4750879.92</v>
      </c>
      <c r="L23" s="24">
        <f t="shared" si="4"/>
        <v>4750879.92</v>
      </c>
      <c r="M23" s="24">
        <f t="shared" si="4"/>
        <v>2770888.92</v>
      </c>
      <c r="N23" s="24">
        <f t="shared" si="4"/>
        <v>730486.9199999999</v>
      </c>
      <c r="O23" s="24">
        <f>SUM(O24+O28+O29)</f>
        <v>670486.9199999999</v>
      </c>
      <c r="P23" s="24">
        <f>SUM(P24+P28+P29)</f>
        <v>670486.9199999999</v>
      </c>
      <c r="Q23" s="24">
        <f t="shared" si="4"/>
        <v>670486.9199999999</v>
      </c>
      <c r="R23" s="24">
        <f t="shared" si="4"/>
        <v>670486.9199999999</v>
      </c>
      <c r="S23" s="24">
        <f t="shared" si="4"/>
        <v>317479.48</v>
      </c>
    </row>
    <row r="24" spans="1:19" s="6" customFormat="1" ht="25.5">
      <c r="A24" s="27" t="s">
        <v>32</v>
      </c>
      <c r="B24" s="28" t="s">
        <v>33</v>
      </c>
      <c r="C24" s="30"/>
      <c r="D24" s="30">
        <f aca="true" t="shared" si="5" ref="D24:I24">SUM(D25+D26+D27)</f>
        <v>5497287</v>
      </c>
      <c r="E24" s="30">
        <f t="shared" si="5"/>
        <v>5414786.72</v>
      </c>
      <c r="F24" s="30">
        <f t="shared" si="5"/>
        <v>4622776.68</v>
      </c>
      <c r="G24" s="30">
        <f t="shared" si="5"/>
        <v>2461872.68</v>
      </c>
      <c r="H24" s="30">
        <f t="shared" si="5"/>
        <v>3461872.68</v>
      </c>
      <c r="I24" s="30">
        <f t="shared" si="5"/>
        <v>3461872.68</v>
      </c>
      <c r="J24" s="30">
        <f aca="true" t="shared" si="6" ref="J24:S24">SUM(J25+J26+J27)</f>
        <v>3461872.68</v>
      </c>
      <c r="K24" s="30">
        <f t="shared" si="6"/>
        <v>3461872.68</v>
      </c>
      <c r="L24" s="30">
        <f t="shared" si="6"/>
        <v>3461872.68</v>
      </c>
      <c r="M24" s="30">
        <f t="shared" si="6"/>
        <v>1961881.68</v>
      </c>
      <c r="N24" s="30">
        <f t="shared" si="6"/>
        <v>317479.68</v>
      </c>
      <c r="O24" s="30">
        <f>SUM(O25+O26+O27)</f>
        <v>317479.68</v>
      </c>
      <c r="P24" s="30">
        <f>SUM(P25+P26+P27)</f>
        <v>317479.68</v>
      </c>
      <c r="Q24" s="30">
        <f t="shared" si="6"/>
        <v>317479.68</v>
      </c>
      <c r="R24" s="30">
        <f t="shared" si="6"/>
        <v>317479.68</v>
      </c>
      <c r="S24" s="30">
        <f t="shared" si="6"/>
        <v>317479.48</v>
      </c>
    </row>
    <row r="25" spans="1:20" ht="12.75">
      <c r="A25" s="41" t="s">
        <v>34</v>
      </c>
      <c r="B25" s="42" t="s">
        <v>35</v>
      </c>
      <c r="C25" s="33"/>
      <c r="D25" s="33">
        <v>5497287</v>
      </c>
      <c r="E25" s="33">
        <v>5414786.72</v>
      </c>
      <c r="F25" s="33">
        <v>4622776.68</v>
      </c>
      <c r="G25" s="33">
        <v>2461872.68</v>
      </c>
      <c r="H25" s="33">
        <v>3461872.68</v>
      </c>
      <c r="I25" s="33">
        <v>3461872.68</v>
      </c>
      <c r="J25" s="33">
        <v>3461872.68</v>
      </c>
      <c r="K25" s="33">
        <v>3461872.68</v>
      </c>
      <c r="L25" s="33">
        <v>3461872.68</v>
      </c>
      <c r="M25" s="33">
        <v>1961881.68</v>
      </c>
      <c r="N25" s="33">
        <v>317479.68</v>
      </c>
      <c r="O25" s="33">
        <v>317479.68</v>
      </c>
      <c r="P25" s="33">
        <v>317479.68</v>
      </c>
      <c r="Q25" s="33">
        <v>317479.68</v>
      </c>
      <c r="R25" s="33">
        <v>317479.68</v>
      </c>
      <c r="S25" s="33">
        <v>317479.48</v>
      </c>
      <c r="T25" s="48"/>
    </row>
    <row r="26" spans="1:19" ht="12.75" customHeight="1">
      <c r="A26" s="41" t="s">
        <v>36</v>
      </c>
      <c r="B26" s="42" t="s">
        <v>37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5" customHeight="1">
      <c r="A27" s="41" t="s">
        <v>38</v>
      </c>
      <c r="B27" s="42" t="s">
        <v>39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s="6" customFormat="1" ht="15" customHeight="1">
      <c r="A28" s="44" t="s">
        <v>40</v>
      </c>
      <c r="B28" s="28" t="s">
        <v>41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6" customFormat="1" ht="15" customHeight="1">
      <c r="A29" s="44" t="s">
        <v>42</v>
      </c>
      <c r="B29" s="28" t="s">
        <v>43</v>
      </c>
      <c r="C29" s="30"/>
      <c r="D29" s="30">
        <v>1765501</v>
      </c>
      <c r="E29" s="30">
        <v>1601354.09</v>
      </c>
      <c r="F29" s="30">
        <v>1413347.7</v>
      </c>
      <c r="G29" s="30">
        <v>1289007.24</v>
      </c>
      <c r="H29" s="30">
        <v>1289007.24</v>
      </c>
      <c r="I29" s="30">
        <v>1289007.24</v>
      </c>
      <c r="J29" s="30">
        <v>1289007.24</v>
      </c>
      <c r="K29" s="30">
        <v>1289007.24</v>
      </c>
      <c r="L29" s="30">
        <v>1289007.24</v>
      </c>
      <c r="M29" s="30">
        <v>809007.24</v>
      </c>
      <c r="N29" s="30">
        <v>413007.24</v>
      </c>
      <c r="O29" s="30">
        <v>353007.24</v>
      </c>
      <c r="P29" s="30">
        <v>353007.24</v>
      </c>
      <c r="Q29" s="30">
        <v>353007.24</v>
      </c>
      <c r="R29" s="30">
        <v>353007.24</v>
      </c>
      <c r="S29" s="30">
        <v>0</v>
      </c>
    </row>
    <row r="30" spans="1:19" s="45" customFormat="1" ht="22.5" customHeight="1">
      <c r="A30" s="40" t="s">
        <v>44</v>
      </c>
      <c r="B30" s="22" t="s">
        <v>45</v>
      </c>
      <c r="C30" s="23"/>
      <c r="D30" s="24">
        <v>164961772</v>
      </c>
      <c r="E30" s="24">
        <f>D30*103%</f>
        <v>169910625.16</v>
      </c>
      <c r="F30" s="24">
        <f aca="true" t="shared" si="7" ref="F30:S30">E30*103%</f>
        <v>175007943.9148</v>
      </c>
      <c r="G30" s="24">
        <f t="shared" si="7"/>
        <v>180258182.23224398</v>
      </c>
      <c r="H30" s="24">
        <f t="shared" si="7"/>
        <v>185665927.6992113</v>
      </c>
      <c r="I30" s="24">
        <f t="shared" si="7"/>
        <v>191235905.53018764</v>
      </c>
      <c r="J30" s="24">
        <f t="shared" si="7"/>
        <v>196972982.69609326</v>
      </c>
      <c r="K30" s="24">
        <f t="shared" si="7"/>
        <v>202882172.17697605</v>
      </c>
      <c r="L30" s="24">
        <f t="shared" si="7"/>
        <v>208968637.34228534</v>
      </c>
      <c r="M30" s="24">
        <f t="shared" si="7"/>
        <v>215237696.4625539</v>
      </c>
      <c r="N30" s="24">
        <f t="shared" si="7"/>
        <v>221694827.3564305</v>
      </c>
      <c r="O30" s="24">
        <f t="shared" si="7"/>
        <v>228345672.17712343</v>
      </c>
      <c r="P30" s="24">
        <f t="shared" si="7"/>
        <v>235196042.34243715</v>
      </c>
      <c r="Q30" s="24">
        <f t="shared" si="7"/>
        <v>242251923.61271027</v>
      </c>
      <c r="R30" s="24">
        <f t="shared" si="7"/>
        <v>249519481.3210916</v>
      </c>
      <c r="S30" s="24">
        <f t="shared" si="7"/>
        <v>257005065.76072434</v>
      </c>
    </row>
    <row r="31" spans="1:19" s="45" customFormat="1" ht="23.25" customHeight="1">
      <c r="A31" s="40" t="s">
        <v>46</v>
      </c>
      <c r="B31" s="22" t="s">
        <v>47</v>
      </c>
      <c r="C31" s="23"/>
      <c r="D31" s="24">
        <v>164426680</v>
      </c>
      <c r="E31" s="24">
        <f>D31*103%</f>
        <v>169359480.4</v>
      </c>
      <c r="F31" s="24">
        <f aca="true" t="shared" si="8" ref="F31:S31">E31*103%</f>
        <v>174440264.812</v>
      </c>
      <c r="G31" s="24">
        <f t="shared" si="8"/>
        <v>179673472.75636002</v>
      </c>
      <c r="H31" s="24">
        <f t="shared" si="8"/>
        <v>185063676.93905082</v>
      </c>
      <c r="I31" s="24">
        <f t="shared" si="8"/>
        <v>190615587.24722236</v>
      </c>
      <c r="J31" s="24">
        <f t="shared" si="8"/>
        <v>196334054.86463904</v>
      </c>
      <c r="K31" s="24">
        <f t="shared" si="8"/>
        <v>202224076.51057822</v>
      </c>
      <c r="L31" s="24">
        <f t="shared" si="8"/>
        <v>208290798.80589557</v>
      </c>
      <c r="M31" s="24">
        <f t="shared" si="8"/>
        <v>214539522.77007243</v>
      </c>
      <c r="N31" s="24">
        <f t="shared" si="8"/>
        <v>220975708.45317462</v>
      </c>
      <c r="O31" s="24">
        <f t="shared" si="8"/>
        <v>227604979.70676985</v>
      </c>
      <c r="P31" s="24">
        <f t="shared" si="8"/>
        <v>234433129.09797296</v>
      </c>
      <c r="Q31" s="24">
        <f t="shared" si="8"/>
        <v>241466122.97091216</v>
      </c>
      <c r="R31" s="24">
        <f t="shared" si="8"/>
        <v>248710106.66003954</v>
      </c>
      <c r="S31" s="24">
        <f t="shared" si="8"/>
        <v>256171409.85984075</v>
      </c>
    </row>
    <row r="32" spans="1:19" s="45" customFormat="1" ht="19.5" customHeight="1">
      <c r="A32" s="40" t="s">
        <v>48</v>
      </c>
      <c r="B32" s="22" t="s">
        <v>49</v>
      </c>
      <c r="C32" s="23"/>
      <c r="D32" s="24">
        <f aca="true" t="shared" si="9" ref="D32:S32">D30-D31</f>
        <v>535092</v>
      </c>
      <c r="E32" s="24">
        <f t="shared" si="9"/>
        <v>551144.7599999905</v>
      </c>
      <c r="F32" s="24">
        <f t="shared" si="9"/>
        <v>567679.1027999818</v>
      </c>
      <c r="G32" s="24">
        <f t="shared" si="9"/>
        <v>584709.4758839607</v>
      </c>
      <c r="H32" s="24">
        <f t="shared" si="9"/>
        <v>602250.760160476</v>
      </c>
      <c r="I32" s="24">
        <f t="shared" si="9"/>
        <v>620318.2829652727</v>
      </c>
      <c r="J32" s="24">
        <f t="shared" si="9"/>
        <v>638927.8314542174</v>
      </c>
      <c r="K32" s="24">
        <f t="shared" si="9"/>
        <v>658095.6663978398</v>
      </c>
      <c r="L32" s="24">
        <f t="shared" si="9"/>
        <v>677838.5363897681</v>
      </c>
      <c r="M32" s="24">
        <f t="shared" si="9"/>
        <v>698173.6924814582</v>
      </c>
      <c r="N32" s="24">
        <f t="shared" si="9"/>
        <v>719118.9032558799</v>
      </c>
      <c r="O32" s="24">
        <f t="shared" si="9"/>
        <v>740692.4703535736</v>
      </c>
      <c r="P32" s="24">
        <f t="shared" si="9"/>
        <v>762913.2444641888</v>
      </c>
      <c r="Q32" s="24">
        <f t="shared" si="9"/>
        <v>785800.6417981088</v>
      </c>
      <c r="R32" s="24">
        <f t="shared" si="9"/>
        <v>809374.6610520482</v>
      </c>
      <c r="S32" s="24">
        <f t="shared" si="9"/>
        <v>833655.9008835852</v>
      </c>
    </row>
    <row r="33" spans="1:19" s="45" customFormat="1" ht="19.5" customHeight="1">
      <c r="A33" s="40" t="s">
        <v>50</v>
      </c>
      <c r="B33" s="22" t="s">
        <v>51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21" customHeight="1">
      <c r="A34" s="44" t="s">
        <v>52</v>
      </c>
      <c r="B34" s="28" t="s">
        <v>53</v>
      </c>
      <c r="C34" s="29"/>
      <c r="D34" s="46">
        <f aca="true" t="shared" si="10" ref="D34:S34">(D9/D30)*100</f>
        <v>20.414159348385272</v>
      </c>
      <c r="E34" s="46">
        <f t="shared" si="10"/>
        <v>16.632728090658038</v>
      </c>
      <c r="F34" s="46">
        <f t="shared" si="10"/>
        <v>13.50681293159344</v>
      </c>
      <c r="G34" s="46">
        <f t="shared" si="10"/>
        <v>11.747662523699901</v>
      </c>
      <c r="H34" s="46">
        <f t="shared" si="10"/>
        <v>9.540926792285784</v>
      </c>
      <c r="I34" s="46">
        <f t="shared" si="10"/>
        <v>7.452772804608173</v>
      </c>
      <c r="J34" s="46">
        <f t="shared" si="10"/>
        <v>5.478164940340329</v>
      </c>
      <c r="K34" s="46">
        <f t="shared" si="10"/>
        <v>3.6122603190620253</v>
      </c>
      <c r="L34" s="46">
        <f t="shared" si="10"/>
        <v>1.850401844591803</v>
      </c>
      <c r="M34" s="46">
        <f t="shared" si="10"/>
        <v>0.8850112556056857</v>
      </c>
      <c r="N34" s="46">
        <f t="shared" si="10"/>
        <v>0.7160285059099999</v>
      </c>
      <c r="O34" s="46">
        <f t="shared" si="10"/>
        <v>0.5561386243462285</v>
      </c>
      <c r="P34" s="46">
        <f t="shared" si="10"/>
        <v>0.4049552834793392</v>
      </c>
      <c r="Q34" s="46">
        <f t="shared" si="10"/>
        <v>0.26210694657480466</v>
      </c>
      <c r="R34" s="46">
        <f t="shared" si="10"/>
        <v>0.12723633373999282</v>
      </c>
      <c r="S34" s="46">
        <f t="shared" si="10"/>
        <v>-1.556389432147309E-08</v>
      </c>
    </row>
    <row r="35" spans="1:19" ht="26.25" customHeight="1">
      <c r="A35" s="44" t="s">
        <v>54</v>
      </c>
      <c r="B35" s="28" t="s">
        <v>55</v>
      </c>
      <c r="C35" s="29"/>
      <c r="D35" s="47">
        <f aca="true" t="shared" si="11" ref="D35:S35">(D10/D30)*100</f>
        <v>20.41415331062278</v>
      </c>
      <c r="E35" s="47">
        <f t="shared" si="11"/>
        <v>16.632728114199825</v>
      </c>
      <c r="F35" s="47">
        <f t="shared" si="11"/>
        <v>13.506812954449545</v>
      </c>
      <c r="G35" s="47">
        <f t="shared" si="11"/>
        <v>11.747662545890295</v>
      </c>
      <c r="H35" s="47">
        <f t="shared" si="11"/>
        <v>9.540926813829854</v>
      </c>
      <c r="I35" s="47">
        <f t="shared" si="11"/>
        <v>7.452772825524747</v>
      </c>
      <c r="J35" s="47">
        <f t="shared" si="11"/>
        <v>5.478164960647681</v>
      </c>
      <c r="K35" s="47">
        <f t="shared" si="11"/>
        <v>3.6122603387779013</v>
      </c>
      <c r="L35" s="47">
        <f t="shared" si="11"/>
        <v>1.85040186373343</v>
      </c>
      <c r="M35" s="47">
        <f t="shared" si="11"/>
        <v>0.8850112741897895</v>
      </c>
      <c r="N35" s="47">
        <f t="shared" si="11"/>
        <v>0.7160285239528191</v>
      </c>
      <c r="O35" s="47">
        <f t="shared" si="11"/>
        <v>0.5561386418635289</v>
      </c>
      <c r="P35" s="47">
        <f t="shared" si="11"/>
        <v>0.4049553004864268</v>
      </c>
      <c r="Q35" s="47">
        <f t="shared" si="11"/>
        <v>0.2621069630865402</v>
      </c>
      <c r="R35" s="47">
        <f t="shared" si="11"/>
        <v>0.12723634977080397</v>
      </c>
      <c r="S35" s="47">
        <f t="shared" si="11"/>
        <v>0</v>
      </c>
    </row>
    <row r="36" spans="1:19" ht="21" customHeight="1">
      <c r="A36" s="44" t="s">
        <v>56</v>
      </c>
      <c r="B36" s="28" t="s">
        <v>57</v>
      </c>
      <c r="C36" s="29"/>
      <c r="D36" s="47">
        <f aca="true" t="shared" si="12" ref="D36:S36">(D23/D30)*100</f>
        <v>4.402709738108293</v>
      </c>
      <c r="E36" s="47">
        <f t="shared" si="12"/>
        <v>4.129312574415579</v>
      </c>
      <c r="F36" s="47">
        <f t="shared" si="12"/>
        <v>3.44905736561227</v>
      </c>
      <c r="G36" s="47">
        <f t="shared" si="12"/>
        <v>2.0808375373315258</v>
      </c>
      <c r="H36" s="47">
        <f t="shared" si="12"/>
        <v>2.558832403378114</v>
      </c>
      <c r="I36" s="47">
        <f t="shared" si="12"/>
        <v>2.484303304250596</v>
      </c>
      <c r="J36" s="47">
        <f t="shared" si="12"/>
        <v>2.411944955583103</v>
      </c>
      <c r="K36" s="47">
        <f t="shared" si="12"/>
        <v>2.341694131634081</v>
      </c>
      <c r="L36" s="47">
        <f t="shared" si="12"/>
        <v>2.273489448188428</v>
      </c>
      <c r="M36" s="47">
        <f t="shared" si="12"/>
        <v>1.2873622815797359</v>
      </c>
      <c r="N36" s="47">
        <f t="shared" si="12"/>
        <v>0.3295011113748529</v>
      </c>
      <c r="O36" s="47">
        <f t="shared" si="12"/>
        <v>0.29362803928244186</v>
      </c>
      <c r="P36" s="47">
        <f t="shared" si="12"/>
        <v>0.2850757662936329</v>
      </c>
      <c r="Q36" s="47">
        <f t="shared" si="12"/>
        <v>0.27677258863459503</v>
      </c>
      <c r="R36" s="47">
        <f t="shared" si="12"/>
        <v>0.26871125110154853</v>
      </c>
      <c r="S36" s="47">
        <f t="shared" si="12"/>
        <v>0.12353043667068346</v>
      </c>
    </row>
    <row r="37" spans="1:19" ht="24" customHeight="1">
      <c r="A37" s="44" t="s">
        <v>58</v>
      </c>
      <c r="B37" s="28" t="s">
        <v>59</v>
      </c>
      <c r="C37" s="29"/>
      <c r="D37" s="47">
        <f aca="true" t="shared" si="13" ref="D37:S37">(D24+D29)/D30*100</f>
        <v>4.402709738108293</v>
      </c>
      <c r="E37" s="47">
        <f t="shared" si="13"/>
        <v>4.129312574415579</v>
      </c>
      <c r="F37" s="47">
        <f t="shared" si="13"/>
        <v>3.44905736561227</v>
      </c>
      <c r="G37" s="47">
        <f t="shared" si="13"/>
        <v>2.0808375373315258</v>
      </c>
      <c r="H37" s="47">
        <f t="shared" si="13"/>
        <v>2.558832403378114</v>
      </c>
      <c r="I37" s="47">
        <f t="shared" si="13"/>
        <v>2.484303304250596</v>
      </c>
      <c r="J37" s="47">
        <f t="shared" si="13"/>
        <v>2.411944955583103</v>
      </c>
      <c r="K37" s="47">
        <f t="shared" si="13"/>
        <v>2.341694131634081</v>
      </c>
      <c r="L37" s="47">
        <f t="shared" si="13"/>
        <v>2.273489448188428</v>
      </c>
      <c r="M37" s="47">
        <f t="shared" si="13"/>
        <v>1.2873622815797359</v>
      </c>
      <c r="N37" s="47">
        <f t="shared" si="13"/>
        <v>0.3295011113748529</v>
      </c>
      <c r="O37" s="47">
        <f t="shared" si="13"/>
        <v>0.29362803928244186</v>
      </c>
      <c r="P37" s="47">
        <f t="shared" si="13"/>
        <v>0.2850757662936329</v>
      </c>
      <c r="Q37" s="47">
        <f t="shared" si="13"/>
        <v>0.27677258863459503</v>
      </c>
      <c r="R37" s="47">
        <f t="shared" si="13"/>
        <v>0.26871125110154853</v>
      </c>
      <c r="S37" s="47">
        <f t="shared" si="13"/>
        <v>0.12353043667068346</v>
      </c>
    </row>
  </sheetData>
  <mergeCells count="2">
    <mergeCell ref="A2:S2"/>
    <mergeCell ref="D5:S5"/>
  </mergeCells>
  <printOptions/>
  <pageMargins left="0.17" right="0.17" top="0.2" bottom="0.2" header="0.17" footer="0.17"/>
  <pageSetup horizontalDpi="600" verticalDpi="600" orientation="landscape" paperSize="9" scale="62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Starostwo Powiatowe Tarnowskie Góry</cp:lastModifiedBy>
  <cp:lastPrinted>2009-11-12T11:26:50Z</cp:lastPrinted>
  <dcterms:created xsi:type="dcterms:W3CDTF">2009-11-05T10:58:26Z</dcterms:created>
  <dcterms:modified xsi:type="dcterms:W3CDTF">2009-11-18T11:36:22Z</dcterms:modified>
  <cp:category/>
  <cp:version/>
  <cp:contentType/>
  <cp:contentStatus/>
</cp:coreProperties>
</file>