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1"/>
  </bookViews>
  <sheets>
    <sheet name="wydatki" sheetId="1" r:id="rId1"/>
    <sheet name="wyd.inwest." sheetId="2" r:id="rId2"/>
    <sheet name="poroz.wyd." sheetId="3" r:id="rId3"/>
    <sheet name="r-ki doch.wł." sheetId="4" r:id="rId4"/>
  </sheets>
  <definedNames/>
  <calcPr fullCalcOnLoad="1"/>
</workbook>
</file>

<file path=xl/sharedStrings.xml><?xml version="1.0" encoding="utf-8"?>
<sst xmlns="http://schemas.openxmlformats.org/spreadsheetml/2006/main" count="906" uniqueCount="435">
  <si>
    <t>Dział</t>
  </si>
  <si>
    <t>Rozdział</t>
  </si>
  <si>
    <t>Treść</t>
  </si>
  <si>
    <t>Przed zmianą</t>
  </si>
  <si>
    <t>Zmiana</t>
  </si>
  <si>
    <t>Po zmianie</t>
  </si>
  <si>
    <t>010</t>
  </si>
  <si>
    <t>Rolnictwo i łowiectwo</t>
  </si>
  <si>
    <t>23 421,00</t>
  </si>
  <si>
    <t>- 2 565,00</t>
  </si>
  <si>
    <t>20 856,00</t>
  </si>
  <si>
    <t>01038</t>
  </si>
  <si>
    <t>Rozwój obszarów wiejskich</t>
  </si>
  <si>
    <t>17 122,00</t>
  </si>
  <si>
    <t>14 557,00</t>
  </si>
  <si>
    <t>600</t>
  </si>
  <si>
    <t>Transport i łączność</t>
  </si>
  <si>
    <t>10 100 151,00</t>
  </si>
  <si>
    <t>- 54 166,00</t>
  </si>
  <si>
    <t>10 045 985,00</t>
  </si>
  <si>
    <t>60014</t>
  </si>
  <si>
    <t>Drogi publiczne powiatowe</t>
  </si>
  <si>
    <t>700</t>
  </si>
  <si>
    <t>Gospodarka mieszkaniowa</t>
  </si>
  <si>
    <t>4 209 726,00</t>
  </si>
  <si>
    <t>- 1 113 769,00</t>
  </si>
  <si>
    <t>3 095 957,00</t>
  </si>
  <si>
    <t>70005</t>
  </si>
  <si>
    <t>Gospodarka gruntami i nieruchomościami</t>
  </si>
  <si>
    <t>- 100 000,00</t>
  </si>
  <si>
    <t>0,00</t>
  </si>
  <si>
    <t>750</t>
  </si>
  <si>
    <t>Administracja publiczna</t>
  </si>
  <si>
    <t>75020</t>
  </si>
  <si>
    <t>Starostwa powiatowe</t>
  </si>
  <si>
    <t>14 297 997,00</t>
  </si>
  <si>
    <t>75075</t>
  </si>
  <si>
    <t>Promocja jednostek samorządu terytorialnego</t>
  </si>
  <si>
    <t>43 700,00</t>
  </si>
  <si>
    <t>75095</t>
  </si>
  <si>
    <t>Pozostała działalność</t>
  </si>
  <si>
    <t>42 450,00</t>
  </si>
  <si>
    <t>- 1 270,00</t>
  </si>
  <si>
    <t>41 180,00</t>
  </si>
  <si>
    <t>801</t>
  </si>
  <si>
    <t>Oświata i wychowanie</t>
  </si>
  <si>
    <t>45 032 080,00</t>
  </si>
  <si>
    <t>2 664,00</t>
  </si>
  <si>
    <t>45 034 744,00</t>
  </si>
  <si>
    <t>80120</t>
  </si>
  <si>
    <t>Licea ogólnokształcące</t>
  </si>
  <si>
    <t>9 068 712,00</t>
  </si>
  <si>
    <t>- 126 646,00</t>
  </si>
  <si>
    <t>8 942 066,00</t>
  </si>
  <si>
    <t>80130</t>
  </si>
  <si>
    <t>Szkoły zawodowe</t>
  </si>
  <si>
    <t>23 373 292,00</t>
  </si>
  <si>
    <t>148 611,00</t>
  </si>
  <si>
    <t>23 521 903,00</t>
  </si>
  <si>
    <t>470 181,00</t>
  </si>
  <si>
    <t>- 46 571,00</t>
  </si>
  <si>
    <t>423 610,00</t>
  </si>
  <si>
    <t>80140</t>
  </si>
  <si>
    <t>Centra kształcenia ustawicznego i praktycznego oraz ośrodki dokształcania zawodowego</t>
  </si>
  <si>
    <t>2 788 063,00</t>
  </si>
  <si>
    <t>55 000,00</t>
  </si>
  <si>
    <t>2 843 063,00</t>
  </si>
  <si>
    <t>80146</t>
  </si>
  <si>
    <t>Dokształcanie i doskonalenie nauczycieli</t>
  </si>
  <si>
    <t>231 729,00</t>
  </si>
  <si>
    <t>- 6 157,00</t>
  </si>
  <si>
    <t>225 572,00</t>
  </si>
  <si>
    <t>80195</t>
  </si>
  <si>
    <t>2 092 323,00</t>
  </si>
  <si>
    <t>- 68 144,00</t>
  </si>
  <si>
    <t>2 024 179,00</t>
  </si>
  <si>
    <t>851</t>
  </si>
  <si>
    <t>Ochrona zdrowia</t>
  </si>
  <si>
    <t>3 195 962,00</t>
  </si>
  <si>
    <t>- 37 200,00</t>
  </si>
  <si>
    <t>3 158 762,00</t>
  </si>
  <si>
    <t>85121</t>
  </si>
  <si>
    <t>Lecznictwo ambulatoryjne</t>
  </si>
  <si>
    <t>34 200,00</t>
  </si>
  <si>
    <t>- 34 200,00</t>
  </si>
  <si>
    <t>85195</t>
  </si>
  <si>
    <t>50 000,00</t>
  </si>
  <si>
    <t>- 3 000,00</t>
  </si>
  <si>
    <t>47 000,00</t>
  </si>
  <si>
    <t>3 000,00</t>
  </si>
  <si>
    <t>852</t>
  </si>
  <si>
    <t>Pomoc społeczna</t>
  </si>
  <si>
    <t>85201</t>
  </si>
  <si>
    <t>Placówki opiekuńczo-wychowawcze</t>
  </si>
  <si>
    <t>632 876,00</t>
  </si>
  <si>
    <t>- 5 706,00</t>
  </si>
  <si>
    <t>627 170,00</t>
  </si>
  <si>
    <t>85202</t>
  </si>
  <si>
    <t>Domy pomocy społecznej</t>
  </si>
  <si>
    <t>12 159 828,00</t>
  </si>
  <si>
    <t>12 059 828,00</t>
  </si>
  <si>
    <t>85204</t>
  </si>
  <si>
    <t>Rodziny zastępcze</t>
  </si>
  <si>
    <t>2 699 368,00</t>
  </si>
  <si>
    <t>85295</t>
  </si>
  <si>
    <t>8 000,00</t>
  </si>
  <si>
    <t>853</t>
  </si>
  <si>
    <t>Pozostałe zadania w zakresie polityki społecznej</t>
  </si>
  <si>
    <t>4 275 490,00</t>
  </si>
  <si>
    <t>4 272 490,00</t>
  </si>
  <si>
    <t>85321</t>
  </si>
  <si>
    <t>Zespoły do spraw orzekania o niepełnosprawności</t>
  </si>
  <si>
    <t>399 253,00</t>
  </si>
  <si>
    <t>396 253,00</t>
  </si>
  <si>
    <t>854</t>
  </si>
  <si>
    <t>Edukacyjna opieka wychowawcza</t>
  </si>
  <si>
    <t>10 205 727,00</t>
  </si>
  <si>
    <t>213 805,00</t>
  </si>
  <si>
    <t>10 419 532,00</t>
  </si>
  <si>
    <t>85403</t>
  </si>
  <si>
    <t>Specjalne ośrodki szkolno-wychowawcze</t>
  </si>
  <si>
    <t>4 796 814,00</t>
  </si>
  <si>
    <t>212 608,00</t>
  </si>
  <si>
    <t>5 009 422,00</t>
  </si>
  <si>
    <t>3 401 945,00</t>
  </si>
  <si>
    <t>3 614 553,00</t>
  </si>
  <si>
    <t>85406</t>
  </si>
  <si>
    <t>Poradnie psychologiczno-pedagogiczne, w tym poradnie specjalistyczne</t>
  </si>
  <si>
    <t>1 460 684,00</t>
  </si>
  <si>
    <t>22 500,00</t>
  </si>
  <si>
    <t>1 483 184,00</t>
  </si>
  <si>
    <t>85407</t>
  </si>
  <si>
    <t>Placówki wychowania pozaszkolnego</t>
  </si>
  <si>
    <t>989 993,00</t>
  </si>
  <si>
    <t>- 47 159,00</t>
  </si>
  <si>
    <t>942 834,00</t>
  </si>
  <si>
    <t>85410</t>
  </si>
  <si>
    <t>Internaty i bursy szkolne</t>
  </si>
  <si>
    <t>174 865,00</t>
  </si>
  <si>
    <t>- 1 193,00</t>
  </si>
  <si>
    <t>173 672,00</t>
  </si>
  <si>
    <t>85415</t>
  </si>
  <si>
    <t>Pomoc materialna dla uczniów</t>
  </si>
  <si>
    <t>13 620,00</t>
  </si>
  <si>
    <t>- 88,00</t>
  </si>
  <si>
    <t>13 532,00</t>
  </si>
  <si>
    <t>85419</t>
  </si>
  <si>
    <t>Ośrodki rewalidacyjno-wychowawcze</t>
  </si>
  <si>
    <t>2 484 737,00</t>
  </si>
  <si>
    <t>49 137,00</t>
  </si>
  <si>
    <t>2 533 874,00</t>
  </si>
  <si>
    <t>85495</t>
  </si>
  <si>
    <t>256 368,00</t>
  </si>
  <si>
    <t>- 22 000,00</t>
  </si>
  <si>
    <t>234 368,00</t>
  </si>
  <si>
    <t>921</t>
  </si>
  <si>
    <t>Kultura i ochrona dziedzictwa narodowego</t>
  </si>
  <si>
    <t>514 775,00</t>
  </si>
  <si>
    <t>- 65 620,00</t>
  </si>
  <si>
    <t>449 155,00</t>
  </si>
  <si>
    <t>92105</t>
  </si>
  <si>
    <t>Pozostałe zadania w zakresie kultury</t>
  </si>
  <si>
    <t>45 100,00</t>
  </si>
  <si>
    <t>- 71,00</t>
  </si>
  <si>
    <t>45 029,00</t>
  </si>
  <si>
    <t>92120</t>
  </si>
  <si>
    <t>Ochrona zabytków i opieka nad zabytkami</t>
  </si>
  <si>
    <t>157 175,00</t>
  </si>
  <si>
    <t>- 5 134,00</t>
  </si>
  <si>
    <t>152 041,00</t>
  </si>
  <si>
    <t>92195</t>
  </si>
  <si>
    <t>212 500,00</t>
  </si>
  <si>
    <t>- 60 415,00</t>
  </si>
  <si>
    <t>152 085,00</t>
  </si>
  <si>
    <t>926</t>
  </si>
  <si>
    <t>Kultura fizyczna i sport</t>
  </si>
  <si>
    <t>1 859 827,00</t>
  </si>
  <si>
    <t>92601</t>
  </si>
  <si>
    <t>Obiekty sportowe</t>
  </si>
  <si>
    <t>Razem:</t>
  </si>
  <si>
    <t>121 216 371,00</t>
  </si>
  <si>
    <t>- 1 293 183,00</t>
  </si>
  <si>
    <t>119 923 188,00</t>
  </si>
  <si>
    <t>Wydatki budżetu Powiatu Tarnogórskiego na  2008 r.</t>
  </si>
  <si>
    <t>Rady Powiatu Tarnogórskiego</t>
  </si>
  <si>
    <t>Wydatki bieżące</t>
  </si>
  <si>
    <t>Wydatki majątkowe</t>
  </si>
  <si>
    <t>Wydatki bieżące, w tym:</t>
  </si>
  <si>
    <t>Wynagrodzenia i pochodne</t>
  </si>
  <si>
    <t>Dotacje</t>
  </si>
  <si>
    <t>Wydatki budżetu Powiatu Tarnogórskiego na zadania i zakupy inwestycyjne przewidziane do realizacji w 2008r.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</si>
  <si>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</si>
  <si>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</si>
  <si>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</si>
  <si>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</si>
  <si>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</si>
  <si>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 xml:space="preserve">rok budżetowy 2008 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</si>
  <si>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</si>
  <si>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</si>
  <si>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</si>
  <si>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</si>
  <si>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</si>
  <si>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</si>
  <si>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1.</t>
  </si>
  <si>
    <t xml:space="preserve">Przebudowa drogi powiatowej S 2901 - Tworóg Świniowice - kontynuacja przebudowy drogi na terenie zabudowy w m. Świniowice - wykonanie dokumentacji </t>
  </si>
  <si>
    <t>Zarząd Dróg Powiatowych</t>
  </si>
  <si>
    <t>2.</t>
  </si>
  <si>
    <t xml:space="preserve">Poprawa bezpieczeństwa ruchu na skrzyżowaniu ulic Gliwicka - Wyszyńskiego - Legionów w Tarnowskich Górach - przebudowa skrzyżowania </t>
  </si>
  <si>
    <t>3.</t>
  </si>
  <si>
    <t>Przebudowa drogi powiatowej ul. Dworcowa w Miasteczku Śląskim</t>
  </si>
  <si>
    <t>4.</t>
  </si>
  <si>
    <t xml:space="preserve">Regulacja odwodnienia drogi S 3248 w Kaletach </t>
  </si>
  <si>
    <t>Powiatowy Fundusz Ochrony Srodowiska i Gospodarki Wodnej</t>
  </si>
  <si>
    <t>5.</t>
  </si>
  <si>
    <t xml:space="preserve">Poprawa bezpieczeństwa ruchu na skrzyżowaniu ulic Opolska - Powstańców Śl. - Sobieskiego w Tarnowskich Górach </t>
  </si>
  <si>
    <t>6.</t>
  </si>
  <si>
    <t xml:space="preserve">Rozbudowa ronda im. Blachnickiego w Tarnowskich Górach </t>
  </si>
  <si>
    <t>7.</t>
  </si>
  <si>
    <t xml:space="preserve">Przebudowa drogi powiatowej S 3210 na odcinku Przysieki - Zendek </t>
  </si>
  <si>
    <t>8.</t>
  </si>
  <si>
    <t>Przebudowa ciągu dróg powiatowych - etap I przebudowa ul. Pastuszki</t>
  </si>
  <si>
    <t>9.</t>
  </si>
  <si>
    <t xml:space="preserve">Poprawa bezpieczeństwa ruchu na skrzyżowaniu ulic  Wyspiańskiego - Opolska </t>
  </si>
  <si>
    <t>10.</t>
  </si>
  <si>
    <t xml:space="preserve">Budowa chodników na terenie Gminy Zbrosławice </t>
  </si>
  <si>
    <t>11.</t>
  </si>
  <si>
    <t xml:space="preserve">Przebudowa drogi powiatowej nr 3209S w Nowej Wsi Tworowskiej </t>
  </si>
  <si>
    <t>12.</t>
  </si>
  <si>
    <t>Wymiana bram w budynku stacji obsługi ul. Pyskowicka 54 - etap I</t>
  </si>
  <si>
    <t>13.</t>
  </si>
  <si>
    <t>Zakup aktywnej tablicy drogowej (2 tablice)</t>
  </si>
  <si>
    <t>Starostwo Powiatowe</t>
  </si>
  <si>
    <t>14.</t>
  </si>
  <si>
    <t>Inne dokumentacje</t>
  </si>
  <si>
    <t>15.</t>
  </si>
  <si>
    <t>Nabycie nieruchomości nie stanowiących dróg</t>
  </si>
  <si>
    <t>16.</t>
  </si>
  <si>
    <t>Nabycie nieruchomości zajętych pod drogi  powiatowe</t>
  </si>
  <si>
    <t>17.</t>
  </si>
  <si>
    <t>Zagospodarowanie terenu wokół budynku przy ul. Sienkiewicza 16</t>
  </si>
  <si>
    <t>18.</t>
  </si>
  <si>
    <t xml:space="preserve">System Informacji Przestrzennej Powiatu Tarnogórskiego </t>
  </si>
  <si>
    <t>19.</t>
  </si>
  <si>
    <t>Wykonanie monitoringu budynków przy ul. Mickiewicza 41, 29 i Sienkiewicza 16</t>
  </si>
  <si>
    <t>20.</t>
  </si>
  <si>
    <t>Zakup sprzętu komputerowego (wymiana sprzętu) na potrzeby systemu obiegu dokumentów</t>
  </si>
  <si>
    <t>21.</t>
  </si>
  <si>
    <t>Zakup serwera dla potrzeb systemu Finansowo -Księgowego</t>
  </si>
  <si>
    <t>22.</t>
  </si>
  <si>
    <t>Zakup skanerów przemysłowych dla Kancelarii i Geodety Powiatowego</t>
  </si>
  <si>
    <t>23.</t>
  </si>
  <si>
    <t>Zakup pamięci masowej z przeznaczeniem na archiwizację baz dokumentów urzędu</t>
  </si>
  <si>
    <t>24.</t>
  </si>
  <si>
    <t>Ekspertyza stanu  technicznego budynku przy ul. Mickiewicza 29</t>
  </si>
  <si>
    <t>25.</t>
  </si>
  <si>
    <t xml:space="preserve">Powiat tarnogórski on-line II </t>
  </si>
  <si>
    <t>26.</t>
  </si>
  <si>
    <t>Termomodernizacja I Liceum Ogólnokształcącego im. S. Sempołowskiej w Tarnowskich Górach - projekt</t>
  </si>
  <si>
    <t>27.</t>
  </si>
  <si>
    <t>Termomodernizacja i wymiana instalacji elektrycznej w Liceum Ogólnokształcącego im. S. Staszica w Tarnowskich Górach</t>
  </si>
  <si>
    <t>28.</t>
  </si>
  <si>
    <t xml:space="preserve">Termomodernizacja budynku Zespołu Szkół Gastronomiczno-Hotelarskich w Tarnowskich Górach </t>
  </si>
  <si>
    <t>Wojewódzki Fundusz Ochrony Srodowiska i Gospodarki Wodnej</t>
  </si>
  <si>
    <t>29.</t>
  </si>
  <si>
    <t>Modernizacja drogą do mistrzostwa w pracy (Zespół Szkół Gastronomiczno-Hotelarskich</t>
  </si>
  <si>
    <t>30.</t>
  </si>
  <si>
    <t xml:space="preserve">Zagospodarowanie terenów sportowych w Zespole Szkół Chemiczno - Medycznych w Tarnowskich Górach, ul. Opolska </t>
  </si>
  <si>
    <t>31.</t>
  </si>
  <si>
    <t>Wymiana pokrycia dachowego w Zespole Szkół Chemiczno -Medycznych i Ogólnokształcących - projekt</t>
  </si>
  <si>
    <t>32.</t>
  </si>
  <si>
    <t xml:space="preserve">Modernizacja auli w Zespole Szkół Chemiczno-Medycznych i Ogólnokształcących w Tarnowskich Górach </t>
  </si>
  <si>
    <t>33.</t>
  </si>
  <si>
    <t xml:space="preserve">Koncepcja i dokumentacja techniczna zagospodarowania terenów sportowych przy Zespole Szkół Techniczno-Usługowych w Tarnowskich Górach </t>
  </si>
  <si>
    <t>34.</t>
  </si>
  <si>
    <t>Adaptacja pomieszczeń dla Zespołu Szkół Specjalnych w Radzionkowie</t>
  </si>
  <si>
    <t>35.</t>
  </si>
  <si>
    <t>Zapewnienie kompleksowej opieki perinatalnej w  Wielospecjalistycznym Szpitalu Powiatowym im. dr B Hagera w Tarnowskich Górach - wkład własny</t>
  </si>
  <si>
    <t>Wielospecjalistycznego Szpitala Powiatowego im. dr B Hagera w Tarnowskich Górach - wkład własny</t>
  </si>
  <si>
    <t>36.</t>
  </si>
  <si>
    <t>Zakup niezbędnego sprzętu medycznego</t>
  </si>
  <si>
    <t>37.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</si>
  <si>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</si>
  <si>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38.</t>
  </si>
  <si>
    <t xml:space="preserve">Remont pałacu myśliwskiego - siedziba Domu Pomocy Społecznej w Miedarach </t>
  </si>
  <si>
    <t>39.</t>
  </si>
  <si>
    <t>Modernizacja windy - wymiana ramy kulowej Domu Pomocy Społecznej "Przyjaźń"</t>
  </si>
  <si>
    <t>40.</t>
  </si>
  <si>
    <t>Modernizacja układu zasilania Domu Pomocy Społecznej "Przyjaźń"</t>
  </si>
  <si>
    <t>41.</t>
  </si>
  <si>
    <t>Zakup kserokopiarki</t>
  </si>
  <si>
    <t>Powiatowy Urząd Pracy</t>
  </si>
  <si>
    <t>42.</t>
  </si>
  <si>
    <t xml:space="preserve">Utworzenie Zakładu Aktywności Zawodowej w Nakle Śląskim </t>
  </si>
  <si>
    <t>43.</t>
  </si>
  <si>
    <t>Realizacja projektu "Inkubator Przedsiębiorczości - rozwój w korzystnych warunkach"</t>
  </si>
  <si>
    <t>44.</t>
  </si>
  <si>
    <t xml:space="preserve">Międzygminna Strefa Aktywności Gospodarczej </t>
  </si>
  <si>
    <t>45.</t>
  </si>
  <si>
    <t>854                        8</t>
  </si>
  <si>
    <t>Wykonanie termomodernizacji i adaptacji budynku internatu, kuchni i stołówki w Specjalnym Ośrodku Szkolno - Wychowawczym w Tarnowskich Górach</t>
  </si>
  <si>
    <t>46.</t>
  </si>
  <si>
    <t xml:space="preserve">Remont zabytkowego budynku przy ul. Ogrodowej 1 w Tarnowskich Górach </t>
  </si>
  <si>
    <t>47.</t>
  </si>
  <si>
    <t xml:space="preserve">Centrum Kultury Śląskiej etap I </t>
  </si>
  <si>
    <t>Przebudowa drogi powiatowej S 2901 - Tworóg Świniowice</t>
  </si>
  <si>
    <t>Budżet Państwa</t>
  </si>
  <si>
    <t>Przebudowa ul. Knosały na wysokości pawilonu handlowego wraz z wykonaniem kanalizacji deszczowej</t>
  </si>
  <si>
    <t>50.</t>
  </si>
  <si>
    <t>Zwiększenie przydziału mocy przyłączeniowej dla budynku Zespołu Szkół Chemiczno-Medycznych i Ogólnokształcących w Tarnowskich Górach</t>
  </si>
  <si>
    <t>Opracowanie dokumentacji projektowej pod nazwą „Termomodernizacja Zespołu Szkół  Techniczno - Humanistycznych w Radzionkowie”</t>
  </si>
  <si>
    <t>Zakup pieca c.o. w Zespole Szkół Elektroniczno-Ekonomicznych w Kaletach</t>
  </si>
  <si>
    <t>ZSELEKTR.-EKONOMICZ. W KALETACH</t>
  </si>
  <si>
    <t>Przebudowa mostu nad rzeką Trzonia w miejscowości Zendek</t>
  </si>
  <si>
    <t>Opracowanie dokumentacji technicznej przebudowy ul.Pastuszki</t>
  </si>
  <si>
    <t>Zakup szafy dystrybucyjnej</t>
  </si>
  <si>
    <t xml:space="preserve">Budowa boiska wraz z zapleczem przy Zespole Szkół Techniczno-Usługowych w Tarnowskich Górach, ul. Pokoju 14 wraz z dokumentacją projektową </t>
  </si>
  <si>
    <t xml:space="preserve">Remont sali gimnastycznej w Zespole Szkół Techniczno-Usługowych w Tarnowskich Górach </t>
  </si>
  <si>
    <t xml:space="preserve">Wykonanie dokumentacji projektowej instalacji solarnej dla Domu Pomocy Społecznej w Miedarach </t>
  </si>
  <si>
    <t>Przebudowa  ul. Nałkowskiej w Radzionkowie</t>
  </si>
  <si>
    <t>Budowa chodnika z systemem odwodnienia drogi 3224 Przezchlebie Świętoszowice</t>
  </si>
  <si>
    <t>dofinansowanie zakupu automatycznej bramy wjazdowej dla Jednostki Ratowniczo-Gaśniczej Państwowej Straży Pożarnej w Radzionkowie</t>
  </si>
  <si>
    <t>Powiatowa Komenda Straży Pożarnej w Tarnowskich Górach</t>
  </si>
  <si>
    <t>Zasilanie elektryczne w serwerowni głównej Starostwa Powiatowegow Tarnowskcih Górach przy ul. Karłuszowiec 5</t>
  </si>
  <si>
    <t xml:space="preserve">Dofinansowanie zakup samochodu ratownictwa drogowego wraz z wyposażeniem dla OSP Tworóg </t>
  </si>
  <si>
    <t>Budowa chodnika ul. Pyskowicka w Połomii na odcinku od zatoki autobusowej do skrzyżowania z drogą 3216 S - dokumentacja</t>
  </si>
  <si>
    <t>Budowa chodnika ul.1-Maja w Miedarach - dokumentacja</t>
  </si>
  <si>
    <t>Budowa chdonika ul. Dworcowa w m. Wieszowa - dokumentacja</t>
  </si>
  <si>
    <t>Budowa chodnika ul. Pyskowicka w Łubiu - dokumentacja</t>
  </si>
  <si>
    <t>Przebudowa chodnika ul. Powstańców Warszawskich - dokumentacja</t>
  </si>
  <si>
    <t>Projekt zmiany organizacji ruchu ul. 1-Maja w Kaletach na odcniku od przejazdu kolejowego do skrzyżowania z ul. Drozdka</t>
  </si>
  <si>
    <t>Remont drogi powiatowej w m. Świerklaniec ul. 3-go Maja z budową kanalizacji deszczowej - 1-wszy etap</t>
  </si>
  <si>
    <t>Przebudowa  ul. Opolskiej na odcinku od skrzyżowania z ul. Sobieskiego do skrzyżowania z ul. Wyspiańskiego - dokumentacja</t>
  </si>
  <si>
    <t>Przebudowa chodnika ul. Opolska na odcinku od skrzyżowania z ul. Towarową do skrzyżowania z ul. Zagórską - dokumentacja</t>
  </si>
  <si>
    <t>Zakup głowicy do frezowania pni</t>
  </si>
  <si>
    <t>Konserwacja żeliwnego masztu na terenie parku w Świerklańcu</t>
  </si>
  <si>
    <t>Gmina Świerklaniec</t>
  </si>
  <si>
    <t>Studium wykonalności do projektu pn. "Budowa kanalizacji sanitarnej w m. Kalety - Kuczów i Miotek wraz z odwodnieniem drogi powiatowej nr 3248 S"</t>
  </si>
  <si>
    <t>Zakup sprzętu informatycznego</t>
  </si>
  <si>
    <t>Powiat w świecie, świat w powiecie - promocja turystyczna powiatu tarnogórskiego"</t>
  </si>
  <si>
    <t>Zakup wyposażenia pracowni telekomunikacyjnej w Zespole Szkół Techniczno-Usługowych w Tarnowskich Górach</t>
  </si>
  <si>
    <t>Zespół Szkół Techniczno-Usługowych w Tarnowskich Górach</t>
  </si>
  <si>
    <t>Dostosowanie budynków Zespołu Szkół Gastronomiczno-Hotelarskich do wymogów przepisów przeciwpożarowych</t>
  </si>
  <si>
    <t>Kontynuacja przebudowy dróg dojazdowych do Międzygminnej Strefy Aktywności Gospodarczej ulic Świniowickiej i Polnej na terenie gminy Tworóg</t>
  </si>
  <si>
    <t>Wykonanie projektu sieci wodociągowej Radzionków ul. Sikorskiego</t>
  </si>
  <si>
    <t>Zakup sprzętu komputerowego</t>
  </si>
  <si>
    <t>Zakup zestawów komputerowych i oprogramowania oraz kserokopiarki dla Powiatowego Zespołu Obsługi Finansowej Oświaty w Tarnowskich Górach</t>
  </si>
  <si>
    <t>Modernizacja sieci wodno-kanalizacyjnej i przełącza do sieci wodociągowej ul. Pyskowicka 54</t>
  </si>
  <si>
    <t>Zakup samochodu ciężarowego</t>
  </si>
  <si>
    <t>System przeciwpożarowy i przyzywowy w DPS Nakło Śląskie</t>
  </si>
  <si>
    <t>DPS Nakło Śl.</t>
  </si>
  <si>
    <t>Podłączenie wodno-kanalizacyjne oraz przełożenie instalacji światłowodowej w Inkubatorze Przedsiębiorczości</t>
  </si>
  <si>
    <t>Wniesienie wkładu finansowego w formie środków pieniężnych dla Inkubatora Przedsiębiorczości</t>
  </si>
  <si>
    <t>DPS Łubie</t>
  </si>
  <si>
    <t>Opracowanie dokumentacji projektowej wymiany instalacji elektrycznej w Zespole Szkół Technicznych i Ogólnokształcących</t>
  </si>
  <si>
    <t>Wykonanie instalacji komputerowych i telefonicznych w budynku przy ul. Opolskiej 21</t>
  </si>
  <si>
    <t>Ogółem</t>
  </si>
  <si>
    <t>plan po zmianach:</t>
  </si>
  <si>
    <t>Zakup pralnico-wirówki, szafy chłodniczej, zmywarko-wyparzacza, podnośnika transportowo-kąpielowego dla osób niepełnosprawnych</t>
  </si>
  <si>
    <t>Zakup krajalnicy do chleba, pralnico-wirówki,wirówki pralniczej, traktorka do koszenia trawy, garażu na samochód</t>
  </si>
  <si>
    <t>DPS Miedary</t>
  </si>
  <si>
    <t xml:space="preserve">Wydatki budżetu Powiatu Tarnogórskiego na 2008 rok na dotacje przekazywane na podstawie umów i porozumień, związane z realizacją zadań powiatu </t>
  </si>
  <si>
    <t>L.p.</t>
  </si>
  <si>
    <t>Wyszczególninie</t>
  </si>
  <si>
    <t>Kwota</t>
  </si>
  <si>
    <t xml:space="preserve">Zmniejszenia </t>
  </si>
  <si>
    <t>Zwiększenia</t>
  </si>
  <si>
    <t>Plan po zmianach</t>
  </si>
  <si>
    <t xml:space="preserve">I </t>
  </si>
  <si>
    <t>Dotacje dla jednostek samorządu terytorialnego (celowe)</t>
  </si>
  <si>
    <t>Utrzymanie dróg powiatowych</t>
  </si>
  <si>
    <t>Opracowania analizy wprowadzenia ruchu jednokierunkowego w centrum Tarnowskich Gór</t>
  </si>
  <si>
    <t>Współfinansowania remontu ul.Pod Lipami w Piekarach Śląskich</t>
  </si>
  <si>
    <t>Prowadzenie zadań z zakresu obrony cywilnej</t>
  </si>
  <si>
    <t>Pobyt dzieci z powiatu w placówkach opiekuńczo -wychowawczych w innych powiatach</t>
  </si>
  <si>
    <t>Pobyt dzieci z powiatu w rodzinach zastępczych w innych powiatach</t>
  </si>
  <si>
    <t>Uczestnictwo osób niepełnosprawnych w warsztatach terapii zajęciowej działających na terenie innych powiatów</t>
  </si>
  <si>
    <t>Sfinansowanie porad świadczonych przez zespoły orzekające</t>
  </si>
  <si>
    <t>Prowadzenie biblioteki powiatowej</t>
  </si>
  <si>
    <t>Realizacja projektu "Uczymy się nie dla Szkoły lecz dla życia"</t>
  </si>
  <si>
    <t>Zakup samochodu ratownictwa drogowego wraz z wyposażeniem dla OSP Tworóg</t>
  </si>
  <si>
    <t>Dotacje na wynagrodzenia za przeprowadzone egzaminy maturalne</t>
  </si>
  <si>
    <t>Pokrycie kosztów związanych z organizacją imprezy plenerowej "Gwarki Tarnogórskie"</t>
  </si>
  <si>
    <t>Prowadzenie V Liceum Ogólnokształcącego w Radzionkowie</t>
  </si>
  <si>
    <t>Dotacja dla Gminy Blachowniaq na pomoc dla poszkodowanych przez katastrfoę spowodowaną działaniem sił przyrody</t>
  </si>
  <si>
    <t>II</t>
  </si>
  <si>
    <t>Dotacje dla działających na terenie powiatu niepublicznych szkół prowadzonych przez podmioty nienależące do sektora finansów publicznych</t>
  </si>
  <si>
    <t>Zespół Dziennych Ośrodków Rewalidacyjno-Edukacyjno-Wychowawczych i Rehabilitacyjnych dla Dzieci i Młodzieży Niepełnosprawnej w Radzionkowie</t>
  </si>
  <si>
    <t>Policealna Szkoła Detektywów i Pracowników Ochrony w Tarnowskich Górach</t>
  </si>
  <si>
    <t>Salezjański Ośrodek Szkolno-Wychowawczy w Tarnowskich Górach</t>
  </si>
  <si>
    <t>Szkoła Niepubliczna  "ŻAK"</t>
  </si>
  <si>
    <t>Zakład Gospodarczy „Bursa”</t>
  </si>
  <si>
    <t>III</t>
  </si>
  <si>
    <t>Dotacje na zadania zlecone organizacjom nienależącym do sektora finansów publicznych</t>
  </si>
  <si>
    <t>Polityka społeczna</t>
  </si>
  <si>
    <t>Ochrona zabytków</t>
  </si>
  <si>
    <t>Kultura</t>
  </si>
  <si>
    <t>IV</t>
  </si>
  <si>
    <t>Dotacje dla innych jednostkom sektora finansów publicznych na zadana inwestycyjne realizowane na podstawie porozumień</t>
  </si>
  <si>
    <t>konserwacja żeliwnego masztu na terenie parku w Świerklańcu</t>
  </si>
  <si>
    <t xml:space="preserve"> Przychody i wydatki rachunków dochodów własnych na 2008 roku Powiatu Tarnogórskiego</t>
  </si>
  <si>
    <t>Placówka</t>
  </si>
  <si>
    <t>Przychody</t>
  </si>
  <si>
    <t>Wydatki</t>
  </si>
  <si>
    <t>Stan środków na początek okresu</t>
  </si>
  <si>
    <t>ogółem dział 600</t>
  </si>
  <si>
    <t>razem rozdz. 80102</t>
  </si>
  <si>
    <t>Zespół Szkół Gastronomiczno - Hotelarskich Tarnowskie Góry</t>
  </si>
  <si>
    <t>razem rozdz. 80130</t>
  </si>
  <si>
    <t>Centrum  Kształcenia Ustawicznego</t>
  </si>
  <si>
    <t>razem rozdz. 80140</t>
  </si>
  <si>
    <t>razem rozdz. 80145</t>
  </si>
  <si>
    <t>ogółem dział 801</t>
  </si>
  <si>
    <t>DPS Łubie Górne</t>
  </si>
  <si>
    <t>DPS ul. Włoska</t>
  </si>
  <si>
    <t>razem rozdz. 85202</t>
  </si>
  <si>
    <t>ogółem dział 852</t>
  </si>
  <si>
    <t>Specjalny Ośrodek Szkolno-Wychowawczy</t>
  </si>
  <si>
    <t>razem rozdz. 85403</t>
  </si>
  <si>
    <t>Młodziezowy Dom Kultury na 2 Tarnowskie Góry</t>
  </si>
  <si>
    <t>razem rozdz. 85407</t>
  </si>
  <si>
    <t>ogółem dział 854</t>
  </si>
  <si>
    <t>O G Ó Ł E M</t>
  </si>
  <si>
    <t>z dnia 27 grudnia 2007 roku</t>
  </si>
  <si>
    <t>Załącznik nr 7</t>
  </si>
  <si>
    <t>Załącznik nr 14</t>
  </si>
  <si>
    <t>do Uchwały nr XIX/187/2007</t>
  </si>
  <si>
    <t>Plan przed zmianami:</t>
  </si>
  <si>
    <t>Plan po zmianach:</t>
  </si>
  <si>
    <t>Zespół Szkół Specjhanych Radzionków</t>
  </si>
  <si>
    <t>Załącznik nr 5 do uchwały nr               z dnia 30 grudnia 2008 roku</t>
  </si>
  <si>
    <t>Załącznik nr 4 do uchwały nr               z dnia 30 grudnia 2008 roku</t>
  </si>
  <si>
    <t>Załącznik nr 10</t>
  </si>
  <si>
    <t>Załącznik nr 11</t>
  </si>
  <si>
    <t>Załącznik nr 6 do uchwały nr               z dnia 30 grudnia 2008 roku</t>
  </si>
  <si>
    <t>Załącznik nr 7 do uchwały nr    Rady Powiatu w Tarnowkich Górach z dnia 30 grudnia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</si>
</sst>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5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2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4" fontId="10" fillId="0" borderId="0" xfId="0" applyNumberFormat="1" applyAlignment="1">
      <alignment/>
    </xf>
    <xf numFmtId="0" fontId="13" fillId="0" borderId="0" xfId="0" applyFont="1" applyAlignment="1">
      <alignment/>
    </xf>
    <xf numFmtId="49" fontId="6" fillId="4" borderId="1" xfId="0" applyFont="1" applyAlignment="1">
      <alignment horizontal="left" vertical="center" wrapText="1"/>
    </xf>
    <xf numFmtId="49" fontId="6" fillId="2" borderId="1" xfId="0" applyFont="1" applyAlignment="1">
      <alignment horizontal="left" vertical="center" wrapText="1"/>
    </xf>
    <xf numFmtId="49" fontId="6" fillId="4" borderId="1" xfId="0" applyFont="1" applyAlignment="1">
      <alignment horizontal="left" vertical="center" wrapText="1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 vertical="center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Alignment="1">
      <alignment horizontal="center" vertical="center" wrapText="1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4" borderId="1" xfId="0" applyNumberFormat="1" applyFon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ill="1" applyAlignment="1">
      <alignment/>
    </xf>
    <xf numFmtId="0" fontId="12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2" fillId="0" borderId="0" xfId="0" applyAlignment="1">
      <alignment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 wrapText="1"/>
    </xf>
    <xf numFmtId="0" fontId="12" fillId="0" borderId="0" xfId="0" applyAlignment="1">
      <alignment vertical="center"/>
    </xf>
    <xf numFmtId="4" fontId="13" fillId="0" borderId="4" xfId="0" applyNumberFormat="1" applyFont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3" fontId="12" fillId="6" borderId="4" xfId="0" applyNumberFormat="1" applyFont="1" applyFill="1" applyBorder="1" applyAlignment="1">
      <alignment vertical="center"/>
    </xf>
    <xf numFmtId="3" fontId="12" fillId="0" borderId="4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ill="1" applyBorder="1" applyAlignment="1" applyProtection="1">
      <alignment horizontal="left"/>
      <protection locked="0"/>
    </xf>
    <xf numFmtId="3" fontId="12" fillId="0" borderId="4" xfId="0" applyNumberFormat="1" applyFont="1" applyBorder="1" applyAlignment="1">
      <alignment vertical="center"/>
    </xf>
    <xf numFmtId="0" fontId="12" fillId="0" borderId="0" xfId="0" applyFont="1" applyFill="1" applyAlignment="1">
      <alignment/>
    </xf>
    <xf numFmtId="0" fontId="12" fillId="6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0" fillId="0" borderId="0" xfId="0" applyAlignment="1">
      <alignment/>
    </xf>
    <xf numFmtId="0" fontId="16" fillId="0" borderId="0" xfId="0" applyFont="1" applyFill="1" applyBorder="1" applyAlignment="1">
      <alignment vertical="center"/>
    </xf>
    <xf numFmtId="0" fontId="10" fillId="0" borderId="0" xfId="0" applyFill="1" applyBorder="1" applyAlignment="1">
      <alignment/>
    </xf>
    <xf numFmtId="0" fontId="17" fillId="0" borderId="4" xfId="0" applyFont="1" applyFill="1" applyBorder="1" applyAlignment="1">
      <alignment horizontal="center" vertical="center"/>
    </xf>
    <xf numFmtId="0" fontId="10" fillId="0" borderId="8" xfId="0" applyBorder="1" applyAlignment="1">
      <alignment/>
    </xf>
    <xf numFmtId="0" fontId="10" fillId="0" borderId="7" xfId="0" applyFill="1" applyBorder="1" applyAlignment="1">
      <alignment/>
    </xf>
    <xf numFmtId="0" fontId="14" fillId="0" borderId="9" xfId="0" applyFont="1" applyFill="1" applyBorder="1" applyAlignment="1">
      <alignment horizontal="center"/>
    </xf>
    <xf numFmtId="0" fontId="10" fillId="0" borderId="9" xfId="0" applyFill="1" applyBorder="1" applyAlignment="1">
      <alignment/>
    </xf>
    <xf numFmtId="0" fontId="10" fillId="0" borderId="10" xfId="0" applyFill="1" applyBorder="1" applyAlignment="1">
      <alignment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wrapText="1"/>
    </xf>
    <xf numFmtId="0" fontId="17" fillId="0" borderId="6" xfId="0" applyFont="1" applyFill="1" applyBorder="1" applyAlignment="1">
      <alignment/>
    </xf>
    <xf numFmtId="3" fontId="17" fillId="0" borderId="6" xfId="0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3" fontId="10" fillId="0" borderId="4" xfId="0" applyNumberFormat="1" applyFont="1" applyFill="1" applyBorder="1" applyAlignment="1">
      <alignment/>
    </xf>
    <xf numFmtId="0" fontId="10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2" fontId="10" fillId="0" borderId="4" xfId="0" applyNumberFormat="1" applyFont="1" applyBorder="1" applyAlignment="1">
      <alignment wrapText="1"/>
    </xf>
    <xf numFmtId="2" fontId="10" fillId="0" borderId="0" xfId="0" applyNumberFormat="1" applyFont="1" applyAlignment="1">
      <alignment wrapText="1"/>
    </xf>
    <xf numFmtId="0" fontId="12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10" fillId="6" borderId="4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10" fillId="6" borderId="4" xfId="0" applyFont="1" applyFill="1" applyBorder="1" applyAlignment="1">
      <alignment vertical="center"/>
    </xf>
    <xf numFmtId="0" fontId="10" fillId="0" borderId="0" xfId="0" applyBorder="1" applyAlignment="1">
      <alignment/>
    </xf>
    <xf numFmtId="0" fontId="10" fillId="0" borderId="0" xfId="0" applyBorder="1" applyAlignment="1">
      <alignment/>
    </xf>
    <xf numFmtId="0" fontId="1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4" fontId="10" fillId="0" borderId="0" xfId="0" applyNumberFormat="1" applyAlignment="1">
      <alignment vertical="center"/>
    </xf>
    <xf numFmtId="0" fontId="10" fillId="0" borderId="0" xfId="0" applyAlignment="1">
      <alignment vertical="center"/>
    </xf>
    <xf numFmtId="4" fontId="10" fillId="0" borderId="0" xfId="0" applyNumberFormat="1" applyAlignment="1">
      <alignment/>
    </xf>
    <xf numFmtId="0" fontId="22" fillId="0" borderId="0" xfId="0" applyFont="1" applyAlignment="1">
      <alignment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4" fontId="18" fillId="0" borderId="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4" fontId="19" fillId="0" borderId="12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vertical="center" wrapText="1"/>
    </xf>
    <xf numFmtId="4" fontId="18" fillId="0" borderId="15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4" fontId="18" fillId="0" borderId="4" xfId="0" applyNumberFormat="1" applyFont="1" applyFill="1" applyBorder="1" applyAlignment="1">
      <alignment vertical="center" wrapText="1"/>
    </xf>
    <xf numFmtId="4" fontId="18" fillId="0" borderId="4" xfId="0" applyNumberFormat="1" applyFont="1" applyBorder="1" applyAlignment="1">
      <alignment/>
    </xf>
    <xf numFmtId="0" fontId="18" fillId="0" borderId="4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wrapText="1"/>
    </xf>
    <xf numFmtId="4" fontId="18" fillId="0" borderId="4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8" xfId="0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9" fontId="2" fillId="2" borderId="17" xfId="0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49" fontId="7" fillId="2" borderId="18" xfId="0" applyBorder="1" applyAlignment="1">
      <alignment horizontal="center" vertical="center" wrapText="1"/>
    </xf>
    <xf numFmtId="49" fontId="7" fillId="2" borderId="19" xfId="0" applyBorder="1" applyAlignment="1">
      <alignment horizontal="center" vertical="center" wrapText="1"/>
    </xf>
    <xf numFmtId="49" fontId="7" fillId="2" borderId="20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showGridLines="0" workbookViewId="0" topLeftCell="A1">
      <selection activeCell="D3" sqref="D3:D5"/>
    </sheetView>
  </sheetViews>
  <sheetFormatPr defaultColWidth="9.33203125" defaultRowHeight="12.75"/>
  <cols>
    <col min="1" max="1" width="6.16015625" style="0" customWidth="1"/>
    <col min="2" max="2" width="10.33203125" style="0" customWidth="1"/>
    <col min="3" max="3" width="59.16015625" style="0" customWidth="1"/>
    <col min="4" max="4" width="15.16015625" style="22" customWidth="1"/>
    <col min="5" max="5" width="14" style="22" customWidth="1"/>
    <col min="6" max="6" width="15.16015625" style="22" customWidth="1"/>
  </cols>
  <sheetData>
    <row r="1" spans="1:6" s="12" customFormat="1" ht="12.75" customHeight="1">
      <c r="A1" s="11" t="s">
        <v>430</v>
      </c>
      <c r="B1" s="11"/>
      <c r="C1" s="11"/>
      <c r="D1" s="20"/>
      <c r="E1" s="20"/>
      <c r="F1" s="15"/>
    </row>
    <row r="2" spans="1:6" s="12" customFormat="1" ht="12.75">
      <c r="A2" s="13"/>
      <c r="D2" s="14" t="s">
        <v>423</v>
      </c>
      <c r="E2" s="15"/>
      <c r="F2" s="15"/>
    </row>
    <row r="3" spans="1:6" s="12" customFormat="1" ht="12.75">
      <c r="A3" s="16"/>
      <c r="D3" s="101" t="s">
        <v>425</v>
      </c>
      <c r="E3" s="15"/>
      <c r="F3" s="15"/>
    </row>
    <row r="4" spans="1:6" s="12" customFormat="1" ht="12.75">
      <c r="A4" s="16"/>
      <c r="D4" s="101" t="s">
        <v>184</v>
      </c>
      <c r="E4" s="15"/>
      <c r="F4" s="15"/>
    </row>
    <row r="5" spans="1:6" s="12" customFormat="1" ht="12.75">
      <c r="A5" s="16"/>
      <c r="D5" s="101" t="s">
        <v>422</v>
      </c>
      <c r="E5" s="15"/>
      <c r="F5" s="15"/>
    </row>
    <row r="6" spans="1:6" ht="6.75" customHeight="1">
      <c r="A6" s="136"/>
      <c r="B6" s="136"/>
      <c r="C6" s="136"/>
      <c r="D6" s="136"/>
      <c r="E6" s="136"/>
      <c r="F6" s="136"/>
    </row>
    <row r="7" spans="1:6" s="9" customFormat="1" ht="18">
      <c r="A7" s="10" t="s">
        <v>183</v>
      </c>
      <c r="B7" s="8"/>
      <c r="C7" s="8"/>
      <c r="D7" s="21"/>
      <c r="E7" s="21"/>
      <c r="F7" s="21"/>
    </row>
    <row r="8" spans="1:6" ht="8.25" customHeight="1">
      <c r="A8" s="137"/>
      <c r="B8" s="137"/>
      <c r="C8" s="137"/>
      <c r="D8" s="137"/>
      <c r="E8" s="138"/>
      <c r="F8" s="138"/>
    </row>
    <row r="9" spans="1:6" ht="36" customHeight="1">
      <c r="A9" s="1" t="s">
        <v>0</v>
      </c>
      <c r="B9" s="1" t="s">
        <v>1</v>
      </c>
      <c r="C9" s="1" t="s">
        <v>2</v>
      </c>
      <c r="D9" s="23" t="s">
        <v>3</v>
      </c>
      <c r="E9" s="23" t="s">
        <v>4</v>
      </c>
      <c r="F9" s="24" t="s">
        <v>5</v>
      </c>
    </row>
    <row r="10" spans="1:6" ht="16.5" customHeight="1">
      <c r="A10" s="2" t="s">
        <v>6</v>
      </c>
      <c r="B10" s="2"/>
      <c r="C10" s="3" t="s">
        <v>7</v>
      </c>
      <c r="D10" s="25" t="s">
        <v>8</v>
      </c>
      <c r="E10" s="25" t="s">
        <v>9</v>
      </c>
      <c r="F10" s="26" t="s">
        <v>10</v>
      </c>
    </row>
    <row r="11" spans="1:6" ht="16.5" customHeight="1">
      <c r="A11" s="4"/>
      <c r="B11" s="5" t="s">
        <v>11</v>
      </c>
      <c r="C11" s="6" t="s">
        <v>12</v>
      </c>
      <c r="D11" s="27" t="s">
        <v>13</v>
      </c>
      <c r="E11" s="27" t="s">
        <v>9</v>
      </c>
      <c r="F11" s="28" t="s">
        <v>14</v>
      </c>
    </row>
    <row r="12" spans="1:6" ht="16.5" customHeight="1">
      <c r="A12" s="4"/>
      <c r="B12" s="5"/>
      <c r="C12" s="17" t="s">
        <v>185</v>
      </c>
      <c r="D12" s="27">
        <f>F12-E12</f>
        <v>17122</v>
      </c>
      <c r="E12" s="27">
        <v>-2565</v>
      </c>
      <c r="F12" s="28">
        <v>14557</v>
      </c>
    </row>
    <row r="13" spans="1:6" ht="16.5" customHeight="1">
      <c r="A13" s="2" t="s">
        <v>15</v>
      </c>
      <c r="B13" s="2"/>
      <c r="C13" s="3" t="s">
        <v>16</v>
      </c>
      <c r="D13" s="25" t="s">
        <v>17</v>
      </c>
      <c r="E13" s="25" t="s">
        <v>18</v>
      </c>
      <c r="F13" s="26" t="s">
        <v>19</v>
      </c>
    </row>
    <row r="14" spans="1:6" ht="16.5" customHeight="1">
      <c r="A14" s="4"/>
      <c r="B14" s="5" t="s">
        <v>20</v>
      </c>
      <c r="C14" s="6" t="s">
        <v>21</v>
      </c>
      <c r="D14" s="27" t="s">
        <v>17</v>
      </c>
      <c r="E14" s="27" t="s">
        <v>18</v>
      </c>
      <c r="F14" s="28" t="s">
        <v>19</v>
      </c>
    </row>
    <row r="15" spans="1:6" ht="16.5" customHeight="1">
      <c r="A15" s="4"/>
      <c r="B15" s="5"/>
      <c r="C15" s="17" t="s">
        <v>185</v>
      </c>
      <c r="D15" s="27">
        <f>F15-E15</f>
        <v>8210647</v>
      </c>
      <c r="E15" s="27">
        <v>-50000</v>
      </c>
      <c r="F15" s="28">
        <v>8160647</v>
      </c>
    </row>
    <row r="16" spans="1:6" ht="16.5" customHeight="1">
      <c r="A16" s="4"/>
      <c r="B16" s="5"/>
      <c r="C16" s="17" t="s">
        <v>186</v>
      </c>
      <c r="D16" s="27">
        <f>F16-E16</f>
        <v>1889504</v>
      </c>
      <c r="E16" s="27">
        <v>-4166</v>
      </c>
      <c r="F16" s="28">
        <v>1885338</v>
      </c>
    </row>
    <row r="17" spans="1:6" ht="16.5" customHeight="1">
      <c r="A17" s="2" t="s">
        <v>22</v>
      </c>
      <c r="B17" s="2"/>
      <c r="C17" s="3" t="s">
        <v>23</v>
      </c>
      <c r="D17" s="25" t="s">
        <v>24</v>
      </c>
      <c r="E17" s="25" t="s">
        <v>25</v>
      </c>
      <c r="F17" s="26" t="s">
        <v>26</v>
      </c>
    </row>
    <row r="18" spans="1:6" ht="16.5" customHeight="1">
      <c r="A18" s="4"/>
      <c r="B18" s="5" t="s">
        <v>27</v>
      </c>
      <c r="C18" s="6" t="s">
        <v>28</v>
      </c>
      <c r="D18" s="27" t="s">
        <v>24</v>
      </c>
      <c r="E18" s="27" t="s">
        <v>25</v>
      </c>
      <c r="F18" s="28" t="s">
        <v>26</v>
      </c>
    </row>
    <row r="19" spans="1:6" ht="16.5" customHeight="1">
      <c r="A19" s="4"/>
      <c r="B19" s="5"/>
      <c r="C19" s="17" t="s">
        <v>185</v>
      </c>
      <c r="D19" s="27">
        <f>F19-E19</f>
        <v>3499720</v>
      </c>
      <c r="E19" s="27">
        <v>-418769</v>
      </c>
      <c r="F19" s="28">
        <v>3080951</v>
      </c>
    </row>
    <row r="20" spans="1:6" ht="16.5" customHeight="1">
      <c r="A20" s="4"/>
      <c r="B20" s="5"/>
      <c r="C20" s="17" t="s">
        <v>186</v>
      </c>
      <c r="D20" s="27">
        <f>F20-E20</f>
        <v>710006</v>
      </c>
      <c r="E20" s="27">
        <v>-695000</v>
      </c>
      <c r="F20" s="28">
        <v>15006</v>
      </c>
    </row>
    <row r="21" spans="1:6" ht="16.5" customHeight="1">
      <c r="A21" s="2" t="s">
        <v>31</v>
      </c>
      <c r="B21" s="2"/>
      <c r="C21" s="3" t="s">
        <v>32</v>
      </c>
      <c r="D21" s="25">
        <v>15825462</v>
      </c>
      <c r="E21" s="25">
        <v>-185626</v>
      </c>
      <c r="F21" s="26">
        <v>15639836</v>
      </c>
    </row>
    <row r="22" spans="1:6" ht="16.5" customHeight="1">
      <c r="A22" s="4"/>
      <c r="B22" s="5" t="s">
        <v>33</v>
      </c>
      <c r="C22" s="6" t="s">
        <v>34</v>
      </c>
      <c r="D22" s="27" t="s">
        <v>35</v>
      </c>
      <c r="E22" s="27">
        <v>-228056</v>
      </c>
      <c r="F22" s="28">
        <f>D22+E22</f>
        <v>14069941</v>
      </c>
    </row>
    <row r="23" spans="1:6" ht="16.5" customHeight="1">
      <c r="A23" s="4"/>
      <c r="B23" s="5"/>
      <c r="C23" s="17" t="s">
        <v>185</v>
      </c>
      <c r="D23" s="27">
        <v>14021112</v>
      </c>
      <c r="E23" s="27">
        <v>-228056</v>
      </c>
      <c r="F23" s="28">
        <f>D23+E23</f>
        <v>13793056</v>
      </c>
    </row>
    <row r="24" spans="1:6" ht="16.5" customHeight="1">
      <c r="A24" s="4"/>
      <c r="B24" s="5" t="s">
        <v>36</v>
      </c>
      <c r="C24" s="6" t="s">
        <v>37</v>
      </c>
      <c r="D24" s="27">
        <v>422190</v>
      </c>
      <c r="E24" s="27" t="s">
        <v>38</v>
      </c>
      <c r="F24" s="28">
        <v>465890</v>
      </c>
    </row>
    <row r="25" spans="1:6" ht="16.5" customHeight="1">
      <c r="A25" s="4"/>
      <c r="B25" s="5"/>
      <c r="C25" s="17" t="s">
        <v>185</v>
      </c>
      <c r="D25" s="27">
        <f>F25-E25</f>
        <v>422190</v>
      </c>
      <c r="E25" s="27">
        <v>43700</v>
      </c>
      <c r="F25" s="28">
        <v>465890</v>
      </c>
    </row>
    <row r="26" spans="1:6" ht="16.5" customHeight="1">
      <c r="A26" s="4"/>
      <c r="B26" s="5" t="s">
        <v>39</v>
      </c>
      <c r="C26" s="6" t="s">
        <v>40</v>
      </c>
      <c r="D26" s="27" t="s">
        <v>41</v>
      </c>
      <c r="E26" s="27" t="s">
        <v>42</v>
      </c>
      <c r="F26" s="28" t="s">
        <v>43</v>
      </c>
    </row>
    <row r="27" spans="1:6" ht="16.5" customHeight="1">
      <c r="A27" s="4"/>
      <c r="B27" s="5"/>
      <c r="C27" s="17" t="s">
        <v>185</v>
      </c>
      <c r="D27" s="27">
        <f>F27-E27</f>
        <v>42450</v>
      </c>
      <c r="E27" s="27">
        <v>-1270</v>
      </c>
      <c r="F27" s="28">
        <v>41180</v>
      </c>
    </row>
    <row r="28" spans="1:6" ht="16.5" customHeight="1">
      <c r="A28" s="2" t="s">
        <v>44</v>
      </c>
      <c r="B28" s="2"/>
      <c r="C28" s="3" t="s">
        <v>45</v>
      </c>
      <c r="D28" s="25" t="s">
        <v>46</v>
      </c>
      <c r="E28" s="25" t="s">
        <v>47</v>
      </c>
      <c r="F28" s="26" t="s">
        <v>48</v>
      </c>
    </row>
    <row r="29" spans="1:6" ht="16.5" customHeight="1">
      <c r="A29" s="4"/>
      <c r="B29" s="5" t="s">
        <v>49</v>
      </c>
      <c r="C29" s="6" t="s">
        <v>50</v>
      </c>
      <c r="D29" s="27" t="s">
        <v>51</v>
      </c>
      <c r="E29" s="27" t="s">
        <v>52</v>
      </c>
      <c r="F29" s="28" t="s">
        <v>53</v>
      </c>
    </row>
    <row r="30" spans="1:6" ht="16.5" customHeight="1">
      <c r="A30" s="4"/>
      <c r="B30" s="5"/>
      <c r="C30" s="17" t="s">
        <v>187</v>
      </c>
      <c r="D30" s="27">
        <f>F30-E30</f>
        <v>8529461</v>
      </c>
      <c r="E30" s="27">
        <v>-3514</v>
      </c>
      <c r="F30" s="28">
        <v>8525947</v>
      </c>
    </row>
    <row r="31" spans="1:6" ht="16.5" customHeight="1">
      <c r="A31" s="7"/>
      <c r="B31" s="7"/>
      <c r="C31" s="18" t="s">
        <v>188</v>
      </c>
      <c r="D31" s="29">
        <f>F31-E31</f>
        <v>6857185</v>
      </c>
      <c r="E31" s="29">
        <v>35526</v>
      </c>
      <c r="F31" s="30">
        <v>6892711</v>
      </c>
    </row>
    <row r="32" spans="1:6" ht="16.5" customHeight="1">
      <c r="A32" s="4"/>
      <c r="B32" s="5"/>
      <c r="C32" s="17" t="s">
        <v>186</v>
      </c>
      <c r="D32" s="27">
        <f>F32-E32</f>
        <v>539251</v>
      </c>
      <c r="E32" s="27">
        <v>-123132</v>
      </c>
      <c r="F32" s="28">
        <v>416119</v>
      </c>
    </row>
    <row r="33" spans="1:6" ht="16.5" customHeight="1">
      <c r="A33" s="4"/>
      <c r="B33" s="5" t="s">
        <v>54</v>
      </c>
      <c r="C33" s="6" t="s">
        <v>55</v>
      </c>
      <c r="D33" s="27" t="s">
        <v>56</v>
      </c>
      <c r="E33" s="27" t="s">
        <v>57</v>
      </c>
      <c r="F33" s="28" t="s">
        <v>58</v>
      </c>
    </row>
    <row r="34" spans="1:6" ht="16.5" customHeight="1">
      <c r="A34" s="4"/>
      <c r="B34" s="5"/>
      <c r="C34" s="17" t="s">
        <v>187</v>
      </c>
      <c r="D34" s="27">
        <f>F34-E34</f>
        <v>21666315</v>
      </c>
      <c r="E34" s="27">
        <v>148611</v>
      </c>
      <c r="F34" s="28">
        <v>21814926</v>
      </c>
    </row>
    <row r="35" spans="1:6" ht="16.5" customHeight="1">
      <c r="A35" s="7"/>
      <c r="B35" s="7"/>
      <c r="C35" s="18" t="s">
        <v>188</v>
      </c>
      <c r="D35" s="29">
        <f>F35-E35</f>
        <v>17432693</v>
      </c>
      <c r="E35" s="29">
        <v>225835</v>
      </c>
      <c r="F35" s="30">
        <v>17658528</v>
      </c>
    </row>
    <row r="36" spans="1:6" ht="15" customHeight="1">
      <c r="A36" s="7"/>
      <c r="B36" s="7"/>
      <c r="C36" s="18" t="s">
        <v>189</v>
      </c>
      <c r="D36" s="29" t="s">
        <v>59</v>
      </c>
      <c r="E36" s="29" t="s">
        <v>60</v>
      </c>
      <c r="F36" s="30" t="s">
        <v>61</v>
      </c>
    </row>
    <row r="37" spans="1:6" ht="24" customHeight="1">
      <c r="A37" s="4"/>
      <c r="B37" s="5" t="s">
        <v>62</v>
      </c>
      <c r="C37" s="6" t="s">
        <v>63</v>
      </c>
      <c r="D37" s="27" t="s">
        <v>64</v>
      </c>
      <c r="E37" s="27" t="s">
        <v>65</v>
      </c>
      <c r="F37" s="28" t="s">
        <v>66</v>
      </c>
    </row>
    <row r="38" spans="1:6" ht="16.5" customHeight="1">
      <c r="A38" s="4"/>
      <c r="B38" s="5"/>
      <c r="C38" s="17" t="s">
        <v>187</v>
      </c>
      <c r="D38" s="27">
        <f>F38-E38</f>
        <v>2788063</v>
      </c>
      <c r="E38" s="27">
        <v>55000</v>
      </c>
      <c r="F38" s="28">
        <v>2843063</v>
      </c>
    </row>
    <row r="39" spans="1:6" ht="16.5" customHeight="1">
      <c r="A39" s="7"/>
      <c r="B39" s="7"/>
      <c r="C39" s="18" t="s">
        <v>188</v>
      </c>
      <c r="D39" s="29">
        <f>F39-E39</f>
        <v>2447761</v>
      </c>
      <c r="E39" s="29">
        <v>55000</v>
      </c>
      <c r="F39" s="30">
        <v>2502761</v>
      </c>
    </row>
    <row r="40" spans="1:6" ht="16.5" customHeight="1">
      <c r="A40" s="4"/>
      <c r="B40" s="5" t="s">
        <v>67</v>
      </c>
      <c r="C40" s="6" t="s">
        <v>68</v>
      </c>
      <c r="D40" s="27" t="s">
        <v>69</v>
      </c>
      <c r="E40" s="27" t="s">
        <v>70</v>
      </c>
      <c r="F40" s="28" t="s">
        <v>71</v>
      </c>
    </row>
    <row r="41" spans="1:6" ht="16.5" customHeight="1">
      <c r="A41" s="4"/>
      <c r="B41" s="5"/>
      <c r="C41" s="17" t="s">
        <v>187</v>
      </c>
      <c r="D41" s="27">
        <f>F41-E41</f>
        <v>231729</v>
      </c>
      <c r="E41" s="27">
        <v>-6157</v>
      </c>
      <c r="F41" s="28">
        <v>225572</v>
      </c>
    </row>
    <row r="42" spans="1:6" ht="16.5" customHeight="1">
      <c r="A42" s="7"/>
      <c r="B42" s="7"/>
      <c r="C42" s="18" t="s">
        <v>188</v>
      </c>
      <c r="D42" s="29">
        <f>F42-E42</f>
        <v>49551</v>
      </c>
      <c r="E42" s="29">
        <v>-327</v>
      </c>
      <c r="F42" s="30">
        <v>49224</v>
      </c>
    </row>
    <row r="43" spans="1:6" ht="16.5" customHeight="1">
      <c r="A43" s="4"/>
      <c r="B43" s="5" t="s">
        <v>72</v>
      </c>
      <c r="C43" s="6" t="s">
        <v>40</v>
      </c>
      <c r="D43" s="27" t="s">
        <v>73</v>
      </c>
      <c r="E43" s="27" t="s">
        <v>74</v>
      </c>
      <c r="F43" s="28" t="s">
        <v>75</v>
      </c>
    </row>
    <row r="44" spans="1:6" ht="16.5" customHeight="1">
      <c r="A44" s="4"/>
      <c r="B44" s="5"/>
      <c r="C44" s="17" t="s">
        <v>187</v>
      </c>
      <c r="D44" s="27">
        <f>F44-E44</f>
        <v>2092323</v>
      </c>
      <c r="E44" s="27">
        <v>-68144</v>
      </c>
      <c r="F44" s="28">
        <v>2024179</v>
      </c>
    </row>
    <row r="45" spans="1:6" ht="16.5" customHeight="1">
      <c r="A45" s="7"/>
      <c r="B45" s="7"/>
      <c r="C45" s="18" t="s">
        <v>188</v>
      </c>
      <c r="D45" s="29">
        <f>F45-E45</f>
        <v>293700</v>
      </c>
      <c r="E45" s="29">
        <v>-25727</v>
      </c>
      <c r="F45" s="30">
        <v>267973</v>
      </c>
    </row>
    <row r="46" spans="1:6" ht="14.25" customHeight="1">
      <c r="A46" s="7"/>
      <c r="B46" s="7"/>
      <c r="C46" s="18" t="s">
        <v>189</v>
      </c>
      <c r="D46" s="29">
        <f>F46-E46</f>
        <v>813404</v>
      </c>
      <c r="E46" s="29">
        <v>-3785</v>
      </c>
      <c r="F46" s="30">
        <v>809619</v>
      </c>
    </row>
    <row r="47" spans="1:6" ht="16.5" customHeight="1">
      <c r="A47" s="2" t="s">
        <v>76</v>
      </c>
      <c r="B47" s="2"/>
      <c r="C47" s="3" t="s">
        <v>77</v>
      </c>
      <c r="D47" s="25" t="s">
        <v>78</v>
      </c>
      <c r="E47" s="25" t="s">
        <v>79</v>
      </c>
      <c r="F47" s="26" t="s">
        <v>80</v>
      </c>
    </row>
    <row r="48" spans="1:6" ht="16.5" customHeight="1">
      <c r="A48" s="4"/>
      <c r="B48" s="5" t="s">
        <v>81</v>
      </c>
      <c r="C48" s="6" t="s">
        <v>82</v>
      </c>
      <c r="D48" s="27" t="s">
        <v>83</v>
      </c>
      <c r="E48" s="27" t="s">
        <v>84</v>
      </c>
      <c r="F48" s="28" t="s">
        <v>30</v>
      </c>
    </row>
    <row r="49" spans="1:6" ht="16.5" customHeight="1">
      <c r="A49" s="4"/>
      <c r="B49" s="5"/>
      <c r="C49" s="19" t="s">
        <v>185</v>
      </c>
      <c r="D49" s="27">
        <f>F49-E49</f>
        <v>34200</v>
      </c>
      <c r="E49" s="27">
        <v>-34200</v>
      </c>
      <c r="F49" s="28">
        <v>0</v>
      </c>
    </row>
    <row r="50" spans="1:6" ht="16.5" customHeight="1">
      <c r="A50" s="4"/>
      <c r="B50" s="5" t="s">
        <v>85</v>
      </c>
      <c r="C50" s="6" t="s">
        <v>40</v>
      </c>
      <c r="D50" s="27" t="s">
        <v>86</v>
      </c>
      <c r="E50" s="27" t="s">
        <v>87</v>
      </c>
      <c r="F50" s="28" t="s">
        <v>88</v>
      </c>
    </row>
    <row r="51" spans="1:6" ht="16.5" customHeight="1">
      <c r="A51" s="4"/>
      <c r="B51" s="5"/>
      <c r="C51" s="17" t="s">
        <v>187</v>
      </c>
      <c r="D51" s="27">
        <f>F51-E51</f>
        <v>50000</v>
      </c>
      <c r="E51" s="27">
        <v>-3000</v>
      </c>
      <c r="F51" s="28">
        <v>47000</v>
      </c>
    </row>
    <row r="52" spans="1:6" ht="17.25" customHeight="1">
      <c r="A52" s="7"/>
      <c r="B52" s="7"/>
      <c r="C52" s="18" t="s">
        <v>189</v>
      </c>
      <c r="D52" s="29" t="s">
        <v>89</v>
      </c>
      <c r="E52" s="29" t="s">
        <v>87</v>
      </c>
      <c r="F52" s="30">
        <v>47000</v>
      </c>
    </row>
    <row r="53" spans="1:6" ht="16.5" customHeight="1">
      <c r="A53" s="2" t="s">
        <v>90</v>
      </c>
      <c r="B53" s="2"/>
      <c r="C53" s="3" t="s">
        <v>91</v>
      </c>
      <c r="D53" s="25">
        <v>16237256</v>
      </c>
      <c r="E53" s="25">
        <v>-47706</v>
      </c>
      <c r="F53" s="26">
        <f>D53+E53</f>
        <v>16189550</v>
      </c>
    </row>
    <row r="54" spans="1:6" ht="16.5" customHeight="1">
      <c r="A54" s="4"/>
      <c r="B54" s="5" t="s">
        <v>92</v>
      </c>
      <c r="C54" s="6" t="s">
        <v>93</v>
      </c>
      <c r="D54" s="27" t="s">
        <v>94</v>
      </c>
      <c r="E54" s="27" t="s">
        <v>95</v>
      </c>
      <c r="F54" s="28" t="s">
        <v>96</v>
      </c>
    </row>
    <row r="55" spans="1:6" ht="16.5" customHeight="1">
      <c r="A55" s="4"/>
      <c r="B55" s="5"/>
      <c r="C55" s="19" t="s">
        <v>187</v>
      </c>
      <c r="D55" s="27">
        <f>F55-E55</f>
        <v>632876</v>
      </c>
      <c r="E55" s="27">
        <v>-5706</v>
      </c>
      <c r="F55" s="28">
        <v>627170</v>
      </c>
    </row>
    <row r="56" spans="1:6" ht="16.5" customHeight="1">
      <c r="A56" s="7"/>
      <c r="B56" s="7"/>
      <c r="C56" s="18" t="s">
        <v>188</v>
      </c>
      <c r="D56" s="29">
        <f>F56-E56</f>
        <v>88128</v>
      </c>
      <c r="E56" s="29">
        <v>210</v>
      </c>
      <c r="F56" s="30">
        <v>88338</v>
      </c>
    </row>
    <row r="57" spans="1:6" ht="16.5" customHeight="1">
      <c r="A57" s="4"/>
      <c r="B57" s="5" t="s">
        <v>97</v>
      </c>
      <c r="C57" s="6" t="s">
        <v>98</v>
      </c>
      <c r="D57" s="27" t="s">
        <v>99</v>
      </c>
      <c r="E57" s="27" t="s">
        <v>29</v>
      </c>
      <c r="F57" s="28" t="s">
        <v>100</v>
      </c>
    </row>
    <row r="58" spans="1:6" ht="16.5" customHeight="1">
      <c r="A58" s="4"/>
      <c r="B58" s="5"/>
      <c r="C58" s="19" t="s">
        <v>186</v>
      </c>
      <c r="D58" s="27">
        <v>768598</v>
      </c>
      <c r="E58" s="27">
        <v>-100000</v>
      </c>
      <c r="F58" s="28">
        <f>D58+E58</f>
        <v>668598</v>
      </c>
    </row>
    <row r="59" spans="1:6" ht="16.5" customHeight="1">
      <c r="A59" s="4"/>
      <c r="B59" s="5" t="s">
        <v>101</v>
      </c>
      <c r="C59" s="6" t="s">
        <v>102</v>
      </c>
      <c r="D59" s="27" t="s">
        <v>103</v>
      </c>
      <c r="E59" s="27">
        <v>50000</v>
      </c>
      <c r="F59" s="28">
        <f>D59+E59</f>
        <v>2749368</v>
      </c>
    </row>
    <row r="60" spans="1:6" ht="16.5" customHeight="1">
      <c r="A60" s="4"/>
      <c r="B60" s="5"/>
      <c r="C60" s="19" t="s">
        <v>187</v>
      </c>
      <c r="D60" s="27">
        <v>2699368</v>
      </c>
      <c r="E60" s="27">
        <v>50000</v>
      </c>
      <c r="F60" s="28">
        <f>D60+E60</f>
        <v>2749368</v>
      </c>
    </row>
    <row r="61" spans="1:6" ht="16.5" customHeight="1">
      <c r="A61" s="7"/>
      <c r="B61" s="7"/>
      <c r="C61" s="18" t="s">
        <v>188</v>
      </c>
      <c r="D61" s="29">
        <f>F61-E61</f>
        <v>170693</v>
      </c>
      <c r="E61" s="29">
        <v>-8979</v>
      </c>
      <c r="F61" s="30">
        <v>161714</v>
      </c>
    </row>
    <row r="62" spans="1:6" ht="16.5" customHeight="1">
      <c r="A62" s="7"/>
      <c r="B62" s="7"/>
      <c r="C62" s="18" t="s">
        <v>189</v>
      </c>
      <c r="D62" s="29">
        <v>113507</v>
      </c>
      <c r="E62" s="29">
        <v>-15191</v>
      </c>
      <c r="F62" s="30">
        <v>98316</v>
      </c>
    </row>
    <row r="63" spans="1:6" ht="16.5" customHeight="1">
      <c r="A63" s="4"/>
      <c r="B63" s="5" t="s">
        <v>104</v>
      </c>
      <c r="C63" s="6" t="s">
        <v>40</v>
      </c>
      <c r="D63" s="27">
        <v>98360</v>
      </c>
      <c r="E63" s="27" t="s">
        <v>105</v>
      </c>
      <c r="F63" s="28">
        <f>D63+E63</f>
        <v>106360</v>
      </c>
    </row>
    <row r="64" spans="1:6" ht="16.5" customHeight="1">
      <c r="A64" s="4"/>
      <c r="B64" s="5"/>
      <c r="C64" s="19" t="s">
        <v>185</v>
      </c>
      <c r="D64" s="27">
        <v>98360</v>
      </c>
      <c r="E64" s="27">
        <v>8000</v>
      </c>
      <c r="F64" s="28">
        <f>D64+E64</f>
        <v>106360</v>
      </c>
    </row>
    <row r="65" spans="1:6" ht="16.5" customHeight="1">
      <c r="A65" s="2" t="s">
        <v>106</v>
      </c>
      <c r="B65" s="2"/>
      <c r="C65" s="3" t="s">
        <v>107</v>
      </c>
      <c r="D65" s="25" t="s">
        <v>108</v>
      </c>
      <c r="E65" s="25" t="s">
        <v>87</v>
      </c>
      <c r="F65" s="26" t="s">
        <v>109</v>
      </c>
    </row>
    <row r="66" spans="1:6" ht="16.5" customHeight="1">
      <c r="A66" s="4"/>
      <c r="B66" s="5" t="s">
        <v>110</v>
      </c>
      <c r="C66" s="6" t="s">
        <v>111</v>
      </c>
      <c r="D66" s="27" t="s">
        <v>112</v>
      </c>
      <c r="E66" s="27" t="s">
        <v>87</v>
      </c>
      <c r="F66" s="28" t="s">
        <v>113</v>
      </c>
    </row>
    <row r="67" spans="1:6" ht="16.5" customHeight="1">
      <c r="A67" s="4"/>
      <c r="B67" s="5"/>
      <c r="C67" s="19" t="s">
        <v>185</v>
      </c>
      <c r="D67" s="27">
        <f>F67-E67</f>
        <v>391253</v>
      </c>
      <c r="E67" s="27">
        <v>-3000</v>
      </c>
      <c r="F67" s="28">
        <v>388253</v>
      </c>
    </row>
    <row r="68" spans="1:6" ht="16.5" customHeight="1">
      <c r="A68" s="2" t="s">
        <v>114</v>
      </c>
      <c r="B68" s="2"/>
      <c r="C68" s="3" t="s">
        <v>115</v>
      </c>
      <c r="D68" s="25" t="s">
        <v>116</v>
      </c>
      <c r="E68" s="25" t="s">
        <v>117</v>
      </c>
      <c r="F68" s="26" t="s">
        <v>118</v>
      </c>
    </row>
    <row r="69" spans="1:6" ht="16.5" customHeight="1">
      <c r="A69" s="4"/>
      <c r="B69" s="5" t="s">
        <v>119</v>
      </c>
      <c r="C69" s="6" t="s">
        <v>120</v>
      </c>
      <c r="D69" s="27" t="s">
        <v>121</v>
      </c>
      <c r="E69" s="27" t="s">
        <v>122</v>
      </c>
      <c r="F69" s="28" t="s">
        <v>123</v>
      </c>
    </row>
    <row r="70" spans="1:6" ht="16.5" customHeight="1">
      <c r="A70" s="4"/>
      <c r="B70" s="5"/>
      <c r="C70" s="19" t="s">
        <v>187</v>
      </c>
      <c r="D70" s="27">
        <f>F70-E70</f>
        <v>4796814</v>
      </c>
      <c r="E70" s="27">
        <v>212608</v>
      </c>
      <c r="F70" s="28">
        <v>5009422</v>
      </c>
    </row>
    <row r="71" spans="1:6" ht="17.25" customHeight="1">
      <c r="A71" s="7"/>
      <c r="B71" s="7"/>
      <c r="C71" s="18" t="s">
        <v>189</v>
      </c>
      <c r="D71" s="29" t="s">
        <v>124</v>
      </c>
      <c r="E71" s="29" t="s">
        <v>122</v>
      </c>
      <c r="F71" s="30" t="s">
        <v>125</v>
      </c>
    </row>
    <row r="72" spans="1:6" ht="24.75" customHeight="1">
      <c r="A72" s="4"/>
      <c r="B72" s="5" t="s">
        <v>126</v>
      </c>
      <c r="C72" s="6" t="s">
        <v>127</v>
      </c>
      <c r="D72" s="27" t="s">
        <v>128</v>
      </c>
      <c r="E72" s="27" t="s">
        <v>129</v>
      </c>
      <c r="F72" s="28" t="s">
        <v>130</v>
      </c>
    </row>
    <row r="73" spans="1:6" ht="16.5" customHeight="1">
      <c r="A73" s="4"/>
      <c r="B73" s="5"/>
      <c r="C73" s="19" t="s">
        <v>187</v>
      </c>
      <c r="D73" s="27">
        <f>F73-E73</f>
        <v>1460684</v>
      </c>
      <c r="E73" s="27">
        <v>22500</v>
      </c>
      <c r="F73" s="28">
        <v>1483184</v>
      </c>
    </row>
    <row r="74" spans="1:6" ht="16.5" customHeight="1">
      <c r="A74" s="7"/>
      <c r="B74" s="7"/>
      <c r="C74" s="18" t="s">
        <v>188</v>
      </c>
      <c r="D74" s="29">
        <f>F74-E74</f>
        <v>1265358</v>
      </c>
      <c r="E74" s="29">
        <v>20000</v>
      </c>
      <c r="F74" s="30">
        <v>1285358</v>
      </c>
    </row>
    <row r="75" spans="1:6" ht="16.5" customHeight="1">
      <c r="A75" s="4"/>
      <c r="B75" s="5" t="s">
        <v>131</v>
      </c>
      <c r="C75" s="6" t="s">
        <v>132</v>
      </c>
      <c r="D75" s="27" t="s">
        <v>133</v>
      </c>
      <c r="E75" s="27" t="s">
        <v>134</v>
      </c>
      <c r="F75" s="28" t="s">
        <v>135</v>
      </c>
    </row>
    <row r="76" spans="1:6" ht="16.5" customHeight="1">
      <c r="A76" s="4"/>
      <c r="B76" s="5"/>
      <c r="C76" s="19" t="s">
        <v>187</v>
      </c>
      <c r="D76" s="27">
        <f>F76-E76</f>
        <v>989993</v>
      </c>
      <c r="E76" s="27">
        <v>-47159</v>
      </c>
      <c r="F76" s="28">
        <v>942834</v>
      </c>
    </row>
    <row r="77" spans="1:6" ht="16.5" customHeight="1">
      <c r="A77" s="7"/>
      <c r="B77" s="7"/>
      <c r="C77" s="18" t="s">
        <v>188</v>
      </c>
      <c r="D77" s="29">
        <f>F77-E77</f>
        <v>729784</v>
      </c>
      <c r="E77" s="29">
        <v>2600</v>
      </c>
      <c r="F77" s="30">
        <v>732384</v>
      </c>
    </row>
    <row r="78" spans="1:6" ht="16.5" customHeight="1">
      <c r="A78" s="4"/>
      <c r="B78" s="5" t="s">
        <v>136</v>
      </c>
      <c r="C78" s="6" t="s">
        <v>137</v>
      </c>
      <c r="D78" s="27" t="s">
        <v>138</v>
      </c>
      <c r="E78" s="27" t="s">
        <v>139</v>
      </c>
      <c r="F78" s="28" t="s">
        <v>140</v>
      </c>
    </row>
    <row r="79" spans="1:6" ht="16.5" customHeight="1">
      <c r="A79" s="4"/>
      <c r="B79" s="5"/>
      <c r="C79" s="19" t="s">
        <v>187</v>
      </c>
      <c r="D79" s="27">
        <f>F79-E79</f>
        <v>174865</v>
      </c>
      <c r="E79" s="27">
        <v>-1193</v>
      </c>
      <c r="F79" s="28">
        <v>173672</v>
      </c>
    </row>
    <row r="80" spans="1:6" ht="16.5" customHeight="1">
      <c r="A80" s="7"/>
      <c r="B80" s="7"/>
      <c r="C80" s="18" t="s">
        <v>189</v>
      </c>
      <c r="D80" s="29" t="s">
        <v>138</v>
      </c>
      <c r="E80" s="29" t="s">
        <v>139</v>
      </c>
      <c r="F80" s="30" t="s">
        <v>140</v>
      </c>
    </row>
    <row r="81" spans="1:6" ht="16.5" customHeight="1">
      <c r="A81" s="4"/>
      <c r="B81" s="5" t="s">
        <v>141</v>
      </c>
      <c r="C81" s="6" t="s">
        <v>142</v>
      </c>
      <c r="D81" s="27" t="s">
        <v>143</v>
      </c>
      <c r="E81" s="27" t="s">
        <v>144</v>
      </c>
      <c r="F81" s="28" t="s">
        <v>145</v>
      </c>
    </row>
    <row r="82" spans="1:6" ht="16.5" customHeight="1">
      <c r="A82" s="4"/>
      <c r="B82" s="5"/>
      <c r="C82" s="19" t="s">
        <v>185</v>
      </c>
      <c r="D82" s="27">
        <f>F82-E82</f>
        <v>13620</v>
      </c>
      <c r="E82" s="27">
        <v>-88</v>
      </c>
      <c r="F82" s="28">
        <v>13532</v>
      </c>
    </row>
    <row r="83" spans="1:6" ht="16.5" customHeight="1">
      <c r="A83" s="4"/>
      <c r="B83" s="5" t="s">
        <v>146</v>
      </c>
      <c r="C83" s="6" t="s">
        <v>147</v>
      </c>
      <c r="D83" s="27" t="s">
        <v>148</v>
      </c>
      <c r="E83" s="27" t="s">
        <v>149</v>
      </c>
      <c r="F83" s="28" t="s">
        <v>150</v>
      </c>
    </row>
    <row r="84" spans="1:6" ht="16.5" customHeight="1">
      <c r="A84" s="4"/>
      <c r="B84" s="5"/>
      <c r="C84" s="19" t="s">
        <v>187</v>
      </c>
      <c r="D84" s="27">
        <f>F84-E84</f>
        <v>2484737</v>
      </c>
      <c r="E84" s="27">
        <v>49137</v>
      </c>
      <c r="F84" s="28">
        <v>2533874</v>
      </c>
    </row>
    <row r="85" spans="1:6" ht="16.5" customHeight="1">
      <c r="A85" s="7"/>
      <c r="B85" s="7"/>
      <c r="C85" s="18" t="s">
        <v>189</v>
      </c>
      <c r="D85" s="29" t="s">
        <v>148</v>
      </c>
      <c r="E85" s="29" t="s">
        <v>149</v>
      </c>
      <c r="F85" s="30" t="s">
        <v>150</v>
      </c>
    </row>
    <row r="86" spans="1:6" ht="16.5" customHeight="1">
      <c r="A86" s="4"/>
      <c r="B86" s="5" t="s">
        <v>151</v>
      </c>
      <c r="C86" s="6" t="s">
        <v>40</v>
      </c>
      <c r="D86" s="27" t="s">
        <v>152</v>
      </c>
      <c r="E86" s="27" t="s">
        <v>153</v>
      </c>
      <c r="F86" s="28" t="s">
        <v>154</v>
      </c>
    </row>
    <row r="87" spans="1:6" ht="16.5" customHeight="1">
      <c r="A87" s="4"/>
      <c r="B87" s="5"/>
      <c r="C87" s="19" t="s">
        <v>187</v>
      </c>
      <c r="D87" s="27">
        <f>F87-E87</f>
        <v>256368</v>
      </c>
      <c r="E87" s="27">
        <v>-22000</v>
      </c>
      <c r="F87" s="28">
        <v>234368</v>
      </c>
    </row>
    <row r="88" spans="1:6" ht="15" customHeight="1">
      <c r="A88" s="7"/>
      <c r="B88" s="7"/>
      <c r="C88" s="18" t="s">
        <v>189</v>
      </c>
      <c r="D88" s="29">
        <f>F88-E88</f>
        <v>222902</v>
      </c>
      <c r="E88" s="29">
        <v>-22000</v>
      </c>
      <c r="F88" s="30">
        <v>200902</v>
      </c>
    </row>
    <row r="89" spans="1:6" ht="16.5" customHeight="1">
      <c r="A89" s="2" t="s">
        <v>155</v>
      </c>
      <c r="B89" s="2"/>
      <c r="C89" s="3" t="s">
        <v>156</v>
      </c>
      <c r="D89" s="25" t="s">
        <v>157</v>
      </c>
      <c r="E89" s="25" t="s">
        <v>158</v>
      </c>
      <c r="F89" s="26" t="s">
        <v>159</v>
      </c>
    </row>
    <row r="90" spans="1:6" ht="16.5" customHeight="1">
      <c r="A90" s="4"/>
      <c r="B90" s="5" t="s">
        <v>160</v>
      </c>
      <c r="C90" s="6" t="s">
        <v>161</v>
      </c>
      <c r="D90" s="27" t="s">
        <v>162</v>
      </c>
      <c r="E90" s="27" t="s">
        <v>163</v>
      </c>
      <c r="F90" s="28" t="s">
        <v>164</v>
      </c>
    </row>
    <row r="91" spans="1:6" ht="16.5" customHeight="1">
      <c r="A91" s="4"/>
      <c r="B91" s="5"/>
      <c r="C91" s="19" t="s">
        <v>187</v>
      </c>
      <c r="D91" s="27">
        <f>F91-E91</f>
        <v>45100</v>
      </c>
      <c r="E91" s="27">
        <v>-71</v>
      </c>
      <c r="F91" s="28">
        <v>45029</v>
      </c>
    </row>
    <row r="92" spans="1:6" ht="16.5" customHeight="1">
      <c r="A92" s="7"/>
      <c r="B92" s="7"/>
      <c r="C92" s="18" t="s">
        <v>188</v>
      </c>
      <c r="D92" s="29">
        <f>F92-E92</f>
        <v>2857</v>
      </c>
      <c r="E92" s="29">
        <v>-71</v>
      </c>
      <c r="F92" s="30">
        <v>2786</v>
      </c>
    </row>
    <row r="93" spans="1:6" ht="16.5" customHeight="1">
      <c r="A93" s="4"/>
      <c r="B93" s="5" t="s">
        <v>165</v>
      </c>
      <c r="C93" s="6" t="s">
        <v>166</v>
      </c>
      <c r="D93" s="27" t="s">
        <v>167</v>
      </c>
      <c r="E93" s="27" t="s">
        <v>168</v>
      </c>
      <c r="F93" s="28" t="s">
        <v>169</v>
      </c>
    </row>
    <row r="94" spans="1:6" ht="16.5" customHeight="1">
      <c r="A94" s="4"/>
      <c r="B94" s="5"/>
      <c r="C94" s="19" t="s">
        <v>187</v>
      </c>
      <c r="D94" s="27">
        <f>F94-E94</f>
        <v>110000</v>
      </c>
      <c r="E94" s="27">
        <v>-5134</v>
      </c>
      <c r="F94" s="28">
        <v>104866</v>
      </c>
    </row>
    <row r="95" spans="1:6" ht="16.5" customHeight="1">
      <c r="A95" s="7"/>
      <c r="B95" s="7"/>
      <c r="C95" s="18" t="s">
        <v>189</v>
      </c>
      <c r="D95" s="29">
        <f>F95-E95</f>
        <v>103700</v>
      </c>
      <c r="E95" s="29" t="s">
        <v>168</v>
      </c>
      <c r="F95" s="30">
        <v>98566</v>
      </c>
    </row>
    <row r="96" spans="1:6" ht="16.5" customHeight="1">
      <c r="A96" s="4"/>
      <c r="B96" s="5" t="s">
        <v>170</v>
      </c>
      <c r="C96" s="6" t="s">
        <v>40</v>
      </c>
      <c r="D96" s="27" t="s">
        <v>171</v>
      </c>
      <c r="E96" s="27" t="s">
        <v>172</v>
      </c>
      <c r="F96" s="28" t="s">
        <v>173</v>
      </c>
    </row>
    <row r="97" spans="1:6" ht="16.5" customHeight="1">
      <c r="A97" s="4"/>
      <c r="B97" s="5"/>
      <c r="C97" s="19" t="s">
        <v>187</v>
      </c>
      <c r="D97" s="27">
        <f>F97-E97</f>
        <v>212500</v>
      </c>
      <c r="E97" s="27">
        <v>-60415</v>
      </c>
      <c r="F97" s="28">
        <v>152085</v>
      </c>
    </row>
    <row r="98" spans="1:6" ht="16.5" customHeight="1">
      <c r="A98" s="7"/>
      <c r="B98" s="7"/>
      <c r="C98" s="18" t="s">
        <v>188</v>
      </c>
      <c r="D98" s="29">
        <f>F98-E98</f>
        <v>3215</v>
      </c>
      <c r="E98" s="29">
        <v>-1715</v>
      </c>
      <c r="F98" s="30">
        <v>1500</v>
      </c>
    </row>
    <row r="99" spans="1:6" ht="16.5" customHeight="1">
      <c r="A99" s="2" t="s">
        <v>174</v>
      </c>
      <c r="B99" s="2"/>
      <c r="C99" s="3" t="s">
        <v>175</v>
      </c>
      <c r="D99" s="25" t="s">
        <v>176</v>
      </c>
      <c r="E99" s="25" t="s">
        <v>30</v>
      </c>
      <c r="F99" s="26" t="s">
        <v>176</v>
      </c>
    </row>
    <row r="100" spans="1:6" ht="16.5" customHeight="1">
      <c r="A100" s="4"/>
      <c r="B100" s="5" t="s">
        <v>177</v>
      </c>
      <c r="C100" s="6" t="s">
        <v>178</v>
      </c>
      <c r="D100" s="27" t="s">
        <v>176</v>
      </c>
      <c r="E100" s="27" t="s">
        <v>30</v>
      </c>
      <c r="F100" s="28" t="s">
        <v>176</v>
      </c>
    </row>
    <row r="101" spans="1:6" ht="16.5" customHeight="1">
      <c r="A101" s="4"/>
      <c r="B101" s="5"/>
      <c r="C101" s="19" t="s">
        <v>187</v>
      </c>
      <c r="D101" s="27">
        <f>F101-E101</f>
        <v>30000</v>
      </c>
      <c r="E101" s="27">
        <v>-30000</v>
      </c>
      <c r="F101" s="28">
        <v>0</v>
      </c>
    </row>
    <row r="102" spans="1:6" ht="16.5" customHeight="1">
      <c r="A102" s="7"/>
      <c r="B102" s="7"/>
      <c r="C102" s="18" t="s">
        <v>188</v>
      </c>
      <c r="D102" s="29">
        <f>F102-E102</f>
        <v>30000</v>
      </c>
      <c r="E102" s="29">
        <v>-30000</v>
      </c>
      <c r="F102" s="30">
        <v>0</v>
      </c>
    </row>
    <row r="103" spans="1:6" ht="16.5" customHeight="1">
      <c r="A103" s="4"/>
      <c r="B103" s="5"/>
      <c r="C103" s="19" t="s">
        <v>186</v>
      </c>
      <c r="D103" s="27">
        <f>F103-E103</f>
        <v>1829827</v>
      </c>
      <c r="E103" s="31">
        <v>30000</v>
      </c>
      <c r="F103" s="28">
        <v>1859827</v>
      </c>
    </row>
    <row r="104" spans="1:6" ht="5.25" customHeight="1">
      <c r="A104" s="131"/>
      <c r="B104" s="131"/>
      <c r="C104" s="136"/>
      <c r="D104" s="136"/>
      <c r="E104" s="136"/>
      <c r="F104" s="136"/>
    </row>
    <row r="105" spans="1:6" ht="16.5" customHeight="1">
      <c r="A105" s="133" t="s">
        <v>179</v>
      </c>
      <c r="B105" s="134"/>
      <c r="C105" s="135"/>
      <c r="D105" s="32" t="s">
        <v>180</v>
      </c>
      <c r="E105" s="32" t="s">
        <v>181</v>
      </c>
      <c r="F105" s="32" t="s">
        <v>182</v>
      </c>
    </row>
  </sheetData>
  <mergeCells count="6">
    <mergeCell ref="A105:C105"/>
    <mergeCell ref="A6:F6"/>
    <mergeCell ref="A8:D8"/>
    <mergeCell ref="E8:F8"/>
    <mergeCell ref="A104:B104"/>
    <mergeCell ref="C104:F104"/>
  </mergeCells>
  <printOptions/>
  <pageMargins left="0.4" right="0.16" top="0.26" bottom="0.25" header="0.1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 topLeftCell="A1">
      <selection activeCell="G4" sqref="G4:G6"/>
    </sheetView>
  </sheetViews>
  <sheetFormatPr defaultColWidth="9.33203125" defaultRowHeight="12.75"/>
  <cols>
    <col min="1" max="1" width="4.66015625" style="57" customWidth="1"/>
    <col min="2" max="2" width="6.33203125" style="58" customWidth="1"/>
    <col min="3" max="3" width="8.5" style="58" customWidth="1"/>
    <col min="4" max="4" width="23.66015625" style="58" customWidth="1"/>
    <col min="5" max="9" width="12.33203125" style="58" customWidth="1"/>
    <col min="10" max="10" width="13.66015625" style="58" customWidth="1"/>
    <col min="11" max="16384" width="9.33203125" style="58" customWidth="1"/>
  </cols>
  <sheetData>
    <row r="1" spans="1:6" s="12" customFormat="1" ht="18.75" customHeight="1">
      <c r="A1" s="60" t="s">
        <v>429</v>
      </c>
      <c r="B1" s="11"/>
      <c r="C1" s="11"/>
      <c r="D1" s="20"/>
      <c r="E1" s="20"/>
      <c r="F1" s="15"/>
    </row>
    <row r="2" spans="1:6" s="12" customFormat="1" ht="1.5" customHeight="1">
      <c r="A2" s="60"/>
      <c r="B2" s="11"/>
      <c r="C2" s="11"/>
      <c r="D2" s="20"/>
      <c r="E2" s="20"/>
      <c r="F2" s="15"/>
    </row>
    <row r="3" spans="1:7" s="12" customFormat="1" ht="12.75">
      <c r="A3" s="33"/>
      <c r="E3" s="15"/>
      <c r="F3" s="15"/>
      <c r="G3" s="14" t="s">
        <v>431</v>
      </c>
    </row>
    <row r="4" spans="1:7" s="12" customFormat="1" ht="12.75">
      <c r="A4" s="36"/>
      <c r="E4" s="15"/>
      <c r="F4" s="15"/>
      <c r="G4" s="101" t="s">
        <v>425</v>
      </c>
    </row>
    <row r="5" spans="1:7" s="12" customFormat="1" ht="12.75">
      <c r="A5" s="36"/>
      <c r="E5" s="15"/>
      <c r="F5" s="15"/>
      <c r="G5" s="101" t="s">
        <v>184</v>
      </c>
    </row>
    <row r="6" spans="1:7" s="12" customFormat="1" ht="12.75">
      <c r="A6" s="36"/>
      <c r="E6" s="15"/>
      <c r="F6" s="15"/>
      <c r="G6" s="101" t="s">
        <v>422</v>
      </c>
    </row>
    <row r="7" spans="1:10" s="35" customFormat="1" ht="42" customHeight="1">
      <c r="A7" s="159" t="s">
        <v>190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2" s="35" customFormat="1" ht="12.75">
      <c r="A8" s="36"/>
      <c r="B8" s="34"/>
    </row>
    <row r="9" spans="1:10" s="37" customFormat="1" ht="15.75" customHeight="1">
      <c r="A9" s="160" t="s">
        <v>191</v>
      </c>
      <c r="B9" s="160" t="s">
        <v>0</v>
      </c>
      <c r="C9" s="160" t="s">
        <v>192</v>
      </c>
      <c r="D9" s="158" t="s">
        <v>193</v>
      </c>
      <c r="E9" s="158" t="s">
        <v>194</v>
      </c>
      <c r="F9" s="158"/>
      <c r="G9" s="158"/>
      <c r="H9" s="158"/>
      <c r="I9" s="158"/>
      <c r="J9" s="158" t="s">
        <v>195</v>
      </c>
    </row>
    <row r="10" spans="1:10" s="37" customFormat="1" ht="16.5" customHeight="1">
      <c r="A10" s="160"/>
      <c r="B10" s="160"/>
      <c r="C10" s="160"/>
      <c r="D10" s="158"/>
      <c r="E10" s="158" t="s">
        <v>196</v>
      </c>
      <c r="F10" s="158" t="s">
        <v>197</v>
      </c>
      <c r="G10" s="158"/>
      <c r="H10" s="158"/>
      <c r="I10" s="158"/>
      <c r="J10" s="158"/>
    </row>
    <row r="11" spans="1:10" s="37" customFormat="1" ht="29.25" customHeight="1">
      <c r="A11" s="160"/>
      <c r="B11" s="160"/>
      <c r="C11" s="160"/>
      <c r="D11" s="158"/>
      <c r="E11" s="158"/>
      <c r="F11" s="158" t="s">
        <v>198</v>
      </c>
      <c r="G11" s="158" t="s">
        <v>199</v>
      </c>
      <c r="H11" s="158" t="s">
        <v>200</v>
      </c>
      <c r="I11" s="158" t="s">
        <v>201</v>
      </c>
      <c r="J11" s="158"/>
    </row>
    <row r="12" spans="1:10" s="37" customFormat="1" ht="19.5" customHeight="1">
      <c r="A12" s="160"/>
      <c r="B12" s="160"/>
      <c r="C12" s="160"/>
      <c r="D12" s="158"/>
      <c r="E12" s="158"/>
      <c r="F12" s="158"/>
      <c r="G12" s="158"/>
      <c r="H12" s="158"/>
      <c r="I12" s="158"/>
      <c r="J12" s="158"/>
    </row>
    <row r="13" spans="1:10" s="37" customFormat="1" ht="52.5" customHeight="1">
      <c r="A13" s="160"/>
      <c r="B13" s="160"/>
      <c r="C13" s="160"/>
      <c r="D13" s="158"/>
      <c r="E13" s="158"/>
      <c r="F13" s="158"/>
      <c r="G13" s="158"/>
      <c r="H13" s="158"/>
      <c r="I13" s="158"/>
      <c r="J13" s="158"/>
    </row>
    <row r="14" spans="1:9" s="38" customFormat="1" ht="18.75" customHeight="1">
      <c r="A14" s="157" t="s">
        <v>202</v>
      </c>
      <c r="B14" s="157"/>
      <c r="C14" s="157"/>
      <c r="D14" s="157"/>
      <c r="E14" s="157"/>
      <c r="F14" s="157"/>
      <c r="G14" s="157"/>
      <c r="H14" s="157"/>
      <c r="I14" s="157"/>
    </row>
    <row r="15" spans="1:10" s="46" customFormat="1" ht="76.5" customHeight="1" hidden="1">
      <c r="A15" s="39" t="s">
        <v>203</v>
      </c>
      <c r="B15" s="40">
        <v>600</v>
      </c>
      <c r="C15" s="41">
        <v>60014</v>
      </c>
      <c r="D15" s="42" t="s">
        <v>204</v>
      </c>
      <c r="E15" s="43">
        <v>0</v>
      </c>
      <c r="F15" s="43">
        <v>0</v>
      </c>
      <c r="G15" s="44">
        <v>0</v>
      </c>
      <c r="H15" s="45"/>
      <c r="I15" s="43">
        <f>51953-51953</f>
        <v>0</v>
      </c>
      <c r="J15" s="42" t="s">
        <v>205</v>
      </c>
    </row>
    <row r="16" spans="1:10" s="46" customFormat="1" ht="74.25" customHeight="1" hidden="1">
      <c r="A16" s="39" t="s">
        <v>206</v>
      </c>
      <c r="B16" s="40">
        <v>600</v>
      </c>
      <c r="C16" s="41">
        <v>60014</v>
      </c>
      <c r="D16" s="42" t="s">
        <v>207</v>
      </c>
      <c r="E16" s="43"/>
      <c r="F16" s="43"/>
      <c r="G16" s="44"/>
      <c r="H16" s="45"/>
      <c r="I16" s="43"/>
      <c r="J16" s="42" t="s">
        <v>205</v>
      </c>
    </row>
    <row r="17" spans="1:10" s="46" customFormat="1" ht="39" customHeight="1" hidden="1">
      <c r="A17" s="39" t="s">
        <v>208</v>
      </c>
      <c r="B17" s="40">
        <v>600</v>
      </c>
      <c r="C17" s="41">
        <v>60014</v>
      </c>
      <c r="D17" s="42" t="s">
        <v>209</v>
      </c>
      <c r="E17" s="43">
        <v>0</v>
      </c>
      <c r="F17" s="43">
        <v>0</v>
      </c>
      <c r="G17" s="44"/>
      <c r="H17" s="45"/>
      <c r="I17" s="43">
        <v>0</v>
      </c>
      <c r="J17" s="42" t="s">
        <v>205</v>
      </c>
    </row>
    <row r="18" spans="1:10" s="46" customFormat="1" ht="69.75" customHeight="1" hidden="1">
      <c r="A18" s="143" t="s">
        <v>210</v>
      </c>
      <c r="B18" s="143">
        <v>600</v>
      </c>
      <c r="C18" s="153">
        <v>60014</v>
      </c>
      <c r="D18" s="139" t="s">
        <v>211</v>
      </c>
      <c r="E18" s="147">
        <v>0</v>
      </c>
      <c r="F18" s="149"/>
      <c r="G18" s="151">
        <v>0</v>
      </c>
      <c r="H18" s="47" t="s">
        <v>212</v>
      </c>
      <c r="I18" s="149"/>
      <c r="J18" s="139" t="s">
        <v>205</v>
      </c>
    </row>
    <row r="19" spans="1:10" s="46" customFormat="1" ht="22.5" customHeight="1" hidden="1">
      <c r="A19" s="144"/>
      <c r="B19" s="144"/>
      <c r="C19" s="154"/>
      <c r="D19" s="140"/>
      <c r="E19" s="148"/>
      <c r="F19" s="150"/>
      <c r="G19" s="152"/>
      <c r="H19" s="45"/>
      <c r="I19" s="150"/>
      <c r="J19" s="140"/>
    </row>
    <row r="20" spans="1:10" s="46" customFormat="1" ht="58.5" customHeight="1" hidden="1">
      <c r="A20" s="39" t="s">
        <v>213</v>
      </c>
      <c r="B20" s="40">
        <v>600</v>
      </c>
      <c r="C20" s="41">
        <v>60014</v>
      </c>
      <c r="D20" s="42" t="s">
        <v>214</v>
      </c>
      <c r="E20" s="43">
        <v>0</v>
      </c>
      <c r="F20" s="43">
        <v>0</v>
      </c>
      <c r="G20" s="43"/>
      <c r="H20" s="45"/>
      <c r="I20" s="43">
        <v>0</v>
      </c>
      <c r="J20" s="42" t="s">
        <v>205</v>
      </c>
    </row>
    <row r="21" spans="1:10" s="46" customFormat="1" ht="39" customHeight="1" hidden="1">
      <c r="A21" s="39" t="s">
        <v>215</v>
      </c>
      <c r="B21" s="40">
        <v>600</v>
      </c>
      <c r="C21" s="41">
        <v>60014</v>
      </c>
      <c r="D21" s="42" t="s">
        <v>216</v>
      </c>
      <c r="E21" s="43">
        <v>0</v>
      </c>
      <c r="F21" s="43">
        <v>0</v>
      </c>
      <c r="G21" s="43"/>
      <c r="H21" s="45"/>
      <c r="I21" s="43">
        <v>0</v>
      </c>
      <c r="J21" s="42" t="s">
        <v>205</v>
      </c>
    </row>
    <row r="22" spans="1:10" s="46" customFormat="1" ht="45" customHeight="1" hidden="1">
      <c r="A22" s="39" t="s">
        <v>217</v>
      </c>
      <c r="B22" s="40">
        <v>600</v>
      </c>
      <c r="C22" s="41">
        <v>60014</v>
      </c>
      <c r="D22" s="42" t="s">
        <v>218</v>
      </c>
      <c r="E22" s="43"/>
      <c r="F22" s="43"/>
      <c r="G22" s="44"/>
      <c r="H22" s="45"/>
      <c r="I22" s="43"/>
      <c r="J22" s="42" t="s">
        <v>205</v>
      </c>
    </row>
    <row r="23" spans="1:10" s="46" customFormat="1" ht="39" customHeight="1" hidden="1">
      <c r="A23" s="39" t="s">
        <v>219</v>
      </c>
      <c r="B23" s="40">
        <v>600</v>
      </c>
      <c r="C23" s="41">
        <v>60014</v>
      </c>
      <c r="D23" s="42" t="s">
        <v>220</v>
      </c>
      <c r="E23" s="43">
        <v>0</v>
      </c>
      <c r="F23" s="43">
        <v>0</v>
      </c>
      <c r="G23" s="44"/>
      <c r="H23" s="45"/>
      <c r="I23" s="43">
        <v>0</v>
      </c>
      <c r="J23" s="42" t="s">
        <v>205</v>
      </c>
    </row>
    <row r="24" spans="1:10" s="46" customFormat="1" ht="40.5" customHeight="1" hidden="1">
      <c r="A24" s="39" t="s">
        <v>221</v>
      </c>
      <c r="B24" s="40">
        <v>600</v>
      </c>
      <c r="C24" s="41">
        <v>60014</v>
      </c>
      <c r="D24" s="42" t="s">
        <v>222</v>
      </c>
      <c r="E24" s="43"/>
      <c r="F24" s="43"/>
      <c r="G24" s="44"/>
      <c r="H24" s="45"/>
      <c r="I24" s="43"/>
      <c r="J24" s="42" t="s">
        <v>205</v>
      </c>
    </row>
    <row r="25" spans="1:10" s="46" customFormat="1" ht="33.75" customHeight="1" hidden="1">
      <c r="A25" s="39" t="s">
        <v>223</v>
      </c>
      <c r="B25" s="40">
        <v>600</v>
      </c>
      <c r="C25" s="41">
        <v>60014</v>
      </c>
      <c r="D25" s="42" t="s">
        <v>224</v>
      </c>
      <c r="E25" s="43">
        <v>177463</v>
      </c>
      <c r="F25" s="43"/>
      <c r="G25" s="59">
        <v>177463</v>
      </c>
      <c r="H25" s="45"/>
      <c r="I25" s="43"/>
      <c r="J25" s="42" t="s">
        <v>205</v>
      </c>
    </row>
    <row r="26" spans="1:10" s="46" customFormat="1" ht="38.25" customHeight="1" hidden="1">
      <c r="A26" s="39" t="s">
        <v>225</v>
      </c>
      <c r="B26" s="40">
        <v>600</v>
      </c>
      <c r="C26" s="41">
        <v>60014</v>
      </c>
      <c r="D26" s="48" t="s">
        <v>226</v>
      </c>
      <c r="E26" s="43">
        <v>490000</v>
      </c>
      <c r="F26" s="43">
        <v>490000</v>
      </c>
      <c r="G26" s="43"/>
      <c r="H26" s="45"/>
      <c r="I26" s="43"/>
      <c r="J26" s="42" t="s">
        <v>205</v>
      </c>
    </row>
    <row r="27" spans="1:10" s="46" customFormat="1" ht="37.5" customHeight="1" hidden="1">
      <c r="A27" s="39" t="s">
        <v>227</v>
      </c>
      <c r="B27" s="40">
        <v>600</v>
      </c>
      <c r="C27" s="41">
        <v>60014</v>
      </c>
      <c r="D27" s="42" t="s">
        <v>228</v>
      </c>
      <c r="E27" s="43">
        <v>41605</v>
      </c>
      <c r="F27" s="43">
        <v>25605</v>
      </c>
      <c r="G27" s="43">
        <v>16000</v>
      </c>
      <c r="H27" s="45"/>
      <c r="I27" s="43"/>
      <c r="J27" s="42" t="s">
        <v>205</v>
      </c>
    </row>
    <row r="28" spans="1:10" s="46" customFormat="1" ht="37.5" customHeight="1" hidden="1">
      <c r="A28" s="39" t="s">
        <v>229</v>
      </c>
      <c r="B28" s="40">
        <v>600</v>
      </c>
      <c r="C28" s="41">
        <v>60014</v>
      </c>
      <c r="D28" s="42" t="s">
        <v>230</v>
      </c>
      <c r="E28" s="43">
        <v>25620</v>
      </c>
      <c r="F28" s="43"/>
      <c r="G28" s="43">
        <v>25620</v>
      </c>
      <c r="H28" s="45"/>
      <c r="I28" s="43"/>
      <c r="J28" s="42" t="s">
        <v>231</v>
      </c>
    </row>
    <row r="29" spans="1:10" s="46" customFormat="1" ht="20.25" customHeight="1" hidden="1">
      <c r="A29" s="39" t="s">
        <v>232</v>
      </c>
      <c r="B29" s="40">
        <v>600</v>
      </c>
      <c r="C29" s="41">
        <v>60014</v>
      </c>
      <c r="D29" s="42" t="s">
        <v>233</v>
      </c>
      <c r="E29" s="43">
        <v>37840</v>
      </c>
      <c r="F29" s="43"/>
      <c r="G29" s="43">
        <v>37840</v>
      </c>
      <c r="H29" s="45"/>
      <c r="I29" s="43"/>
      <c r="J29" s="42" t="s">
        <v>205</v>
      </c>
    </row>
    <row r="30" spans="1:10" s="46" customFormat="1" ht="42" customHeight="1">
      <c r="A30" s="61" t="s">
        <v>234</v>
      </c>
      <c r="B30" s="40">
        <v>700</v>
      </c>
      <c r="C30" s="41">
        <v>70005</v>
      </c>
      <c r="D30" s="42" t="s">
        <v>235</v>
      </c>
      <c r="E30" s="43">
        <v>400000</v>
      </c>
      <c r="F30" s="43"/>
      <c r="G30" s="43">
        <v>400000</v>
      </c>
      <c r="H30" s="45"/>
      <c r="I30" s="43"/>
      <c r="J30" s="42" t="s">
        <v>231</v>
      </c>
    </row>
    <row r="31" spans="1:10" s="46" customFormat="1" ht="57.75" customHeight="1">
      <c r="A31" s="61" t="s">
        <v>236</v>
      </c>
      <c r="B31" s="40">
        <v>700</v>
      </c>
      <c r="C31" s="41">
        <v>70005</v>
      </c>
      <c r="D31" s="42" t="s">
        <v>237</v>
      </c>
      <c r="E31" s="43">
        <v>295000</v>
      </c>
      <c r="F31" s="43"/>
      <c r="G31" s="43">
        <v>295000</v>
      </c>
      <c r="H31" s="45"/>
      <c r="I31" s="43"/>
      <c r="J31" s="42" t="s">
        <v>231</v>
      </c>
    </row>
    <row r="32" spans="1:10" s="46" customFormat="1" ht="39" customHeight="1" hidden="1">
      <c r="A32" s="39" t="s">
        <v>238</v>
      </c>
      <c r="B32" s="40">
        <v>700</v>
      </c>
      <c r="C32" s="41">
        <v>70005</v>
      </c>
      <c r="D32" s="49" t="s">
        <v>239</v>
      </c>
      <c r="E32" s="43">
        <v>0</v>
      </c>
      <c r="F32" s="43">
        <v>0</v>
      </c>
      <c r="G32" s="44">
        <v>0</v>
      </c>
      <c r="H32" s="45"/>
      <c r="I32" s="43"/>
      <c r="J32" s="42" t="s">
        <v>231</v>
      </c>
    </row>
    <row r="33" spans="1:10" s="46" customFormat="1" ht="37.5" customHeight="1" hidden="1">
      <c r="A33" s="39" t="s">
        <v>240</v>
      </c>
      <c r="B33" s="40">
        <v>710</v>
      </c>
      <c r="C33" s="41">
        <v>71014</v>
      </c>
      <c r="D33" s="50" t="s">
        <v>241</v>
      </c>
      <c r="E33" s="43">
        <v>0</v>
      </c>
      <c r="F33" s="43"/>
      <c r="G33" s="44">
        <v>0</v>
      </c>
      <c r="H33" s="45"/>
      <c r="I33" s="43">
        <v>0</v>
      </c>
      <c r="J33" s="42" t="s">
        <v>231</v>
      </c>
    </row>
    <row r="34" spans="1:10" s="46" customFormat="1" ht="51.75" customHeight="1" hidden="1">
      <c r="A34" s="39" t="s">
        <v>242</v>
      </c>
      <c r="B34" s="40">
        <v>750</v>
      </c>
      <c r="C34" s="41">
        <v>75020</v>
      </c>
      <c r="D34" s="42" t="s">
        <v>243</v>
      </c>
      <c r="E34" s="43">
        <v>30500</v>
      </c>
      <c r="F34" s="43"/>
      <c r="G34" s="43">
        <v>30500</v>
      </c>
      <c r="H34" s="45"/>
      <c r="I34" s="43"/>
      <c r="J34" s="42" t="s">
        <v>231</v>
      </c>
    </row>
    <row r="35" spans="1:10" s="46" customFormat="1" ht="48.75" customHeight="1" hidden="1">
      <c r="A35" s="39" t="s">
        <v>244</v>
      </c>
      <c r="B35" s="40">
        <v>750</v>
      </c>
      <c r="C35" s="41">
        <v>75020</v>
      </c>
      <c r="D35" s="42" t="s">
        <v>245</v>
      </c>
      <c r="E35" s="43">
        <v>25000</v>
      </c>
      <c r="F35" s="43"/>
      <c r="G35" s="43">
        <v>25000</v>
      </c>
      <c r="H35" s="45"/>
      <c r="I35" s="43"/>
      <c r="J35" s="42" t="s">
        <v>231</v>
      </c>
    </row>
    <row r="36" spans="1:10" s="46" customFormat="1" ht="48.75" customHeight="1" hidden="1">
      <c r="A36" s="39" t="s">
        <v>246</v>
      </c>
      <c r="B36" s="40">
        <v>750</v>
      </c>
      <c r="C36" s="41">
        <v>75020</v>
      </c>
      <c r="D36" s="42" t="s">
        <v>247</v>
      </c>
      <c r="E36" s="43">
        <v>28000</v>
      </c>
      <c r="F36" s="43"/>
      <c r="G36" s="43">
        <v>28000</v>
      </c>
      <c r="H36" s="45"/>
      <c r="I36" s="43"/>
      <c r="J36" s="42" t="s">
        <v>231</v>
      </c>
    </row>
    <row r="37" spans="1:10" s="46" customFormat="1" ht="36.75" customHeight="1" hidden="1">
      <c r="A37" s="39" t="s">
        <v>248</v>
      </c>
      <c r="B37" s="40">
        <v>750</v>
      </c>
      <c r="C37" s="41">
        <v>75020</v>
      </c>
      <c r="D37" s="42" t="s">
        <v>249</v>
      </c>
      <c r="E37" s="43">
        <v>40000</v>
      </c>
      <c r="F37" s="43"/>
      <c r="G37" s="43">
        <v>40000</v>
      </c>
      <c r="H37" s="45"/>
      <c r="I37" s="43"/>
      <c r="J37" s="42" t="s">
        <v>231</v>
      </c>
    </row>
    <row r="38" spans="1:10" s="46" customFormat="1" ht="62.25" customHeight="1" hidden="1">
      <c r="A38" s="39" t="s">
        <v>250</v>
      </c>
      <c r="B38" s="40">
        <v>750</v>
      </c>
      <c r="C38" s="41">
        <v>75020</v>
      </c>
      <c r="D38" s="42" t="s">
        <v>251</v>
      </c>
      <c r="E38" s="43">
        <v>15000</v>
      </c>
      <c r="F38" s="43"/>
      <c r="G38" s="43">
        <v>15000</v>
      </c>
      <c r="H38" s="45"/>
      <c r="I38" s="43"/>
      <c r="J38" s="42" t="s">
        <v>231</v>
      </c>
    </row>
    <row r="39" spans="1:10" s="46" customFormat="1" ht="36" customHeight="1" hidden="1">
      <c r="A39" s="39" t="s">
        <v>252</v>
      </c>
      <c r="B39" s="40">
        <v>750</v>
      </c>
      <c r="C39" s="41">
        <v>75020</v>
      </c>
      <c r="D39" s="42" t="s">
        <v>253</v>
      </c>
      <c r="E39" s="43">
        <v>33550</v>
      </c>
      <c r="F39" s="43"/>
      <c r="G39" s="59">
        <v>33550</v>
      </c>
      <c r="H39" s="45"/>
      <c r="I39" s="43"/>
      <c r="J39" s="42" t="s">
        <v>231</v>
      </c>
    </row>
    <row r="40" spans="1:10" s="46" customFormat="1" ht="28.5" customHeight="1" hidden="1">
      <c r="A40" s="39" t="s">
        <v>254</v>
      </c>
      <c r="B40" s="40">
        <v>750</v>
      </c>
      <c r="C40" s="41">
        <v>75020</v>
      </c>
      <c r="D40" s="42" t="s">
        <v>255</v>
      </c>
      <c r="E40" s="43">
        <v>10056</v>
      </c>
      <c r="F40" s="43">
        <v>10056</v>
      </c>
      <c r="G40" s="59">
        <v>0</v>
      </c>
      <c r="H40" s="45"/>
      <c r="I40" s="43"/>
      <c r="J40" s="42" t="s">
        <v>231</v>
      </c>
    </row>
    <row r="41" spans="1:10" s="46" customFormat="1" ht="75.75" customHeight="1" hidden="1">
      <c r="A41" s="39" t="s">
        <v>256</v>
      </c>
      <c r="B41" s="40">
        <v>801</v>
      </c>
      <c r="C41" s="41">
        <v>80120</v>
      </c>
      <c r="D41" s="42" t="s">
        <v>257</v>
      </c>
      <c r="E41" s="43">
        <v>19770</v>
      </c>
      <c r="F41" s="43"/>
      <c r="G41" s="59">
        <v>19770</v>
      </c>
      <c r="H41" s="45"/>
      <c r="I41" s="43"/>
      <c r="J41" s="42" t="s">
        <v>231</v>
      </c>
    </row>
    <row r="42" spans="1:10" s="46" customFormat="1" ht="89.25" customHeight="1">
      <c r="A42" s="61" t="s">
        <v>258</v>
      </c>
      <c r="B42" s="40">
        <v>801</v>
      </c>
      <c r="C42" s="41">
        <v>80120</v>
      </c>
      <c r="D42" s="49" t="s">
        <v>259</v>
      </c>
      <c r="E42" s="43">
        <v>519481</v>
      </c>
      <c r="F42" s="43"/>
      <c r="G42" s="59">
        <v>396349</v>
      </c>
      <c r="H42" s="45"/>
      <c r="I42" s="43">
        <v>123132</v>
      </c>
      <c r="J42" s="42" t="s">
        <v>231</v>
      </c>
    </row>
    <row r="43" spans="1:10" s="46" customFormat="1" ht="67.5" customHeight="1" hidden="1">
      <c r="A43" s="143" t="s">
        <v>260</v>
      </c>
      <c r="B43" s="143">
        <v>801</v>
      </c>
      <c r="C43" s="153">
        <v>80130</v>
      </c>
      <c r="D43" s="155" t="s">
        <v>261</v>
      </c>
      <c r="E43" s="149">
        <v>1016667</v>
      </c>
      <c r="F43" s="149"/>
      <c r="G43" s="149">
        <v>868342</v>
      </c>
      <c r="H43" s="47" t="s">
        <v>262</v>
      </c>
      <c r="I43" s="149"/>
      <c r="J43" s="139" t="s">
        <v>231</v>
      </c>
    </row>
    <row r="44" spans="1:10" s="46" customFormat="1" ht="12.75" hidden="1">
      <c r="A44" s="144"/>
      <c r="B44" s="144"/>
      <c r="C44" s="154"/>
      <c r="D44" s="156"/>
      <c r="E44" s="150"/>
      <c r="F44" s="150"/>
      <c r="G44" s="150"/>
      <c r="H44" s="45">
        <v>148325</v>
      </c>
      <c r="I44" s="150"/>
      <c r="J44" s="140"/>
    </row>
    <row r="45" spans="1:10" s="46" customFormat="1" ht="43.5" customHeight="1" hidden="1">
      <c r="A45" s="39" t="s">
        <v>263</v>
      </c>
      <c r="B45" s="40">
        <v>801</v>
      </c>
      <c r="C45" s="41">
        <v>80130</v>
      </c>
      <c r="D45" s="49" t="s">
        <v>264</v>
      </c>
      <c r="E45" s="43">
        <v>0</v>
      </c>
      <c r="F45" s="43">
        <v>0</v>
      </c>
      <c r="G45" s="43"/>
      <c r="H45" s="45"/>
      <c r="I45" s="43">
        <v>0</v>
      </c>
      <c r="J45" s="42" t="s">
        <v>231</v>
      </c>
    </row>
    <row r="46" spans="1:10" s="46" customFormat="1" ht="54" customHeight="1" hidden="1">
      <c r="A46" s="39" t="s">
        <v>265</v>
      </c>
      <c r="B46" s="40">
        <v>801</v>
      </c>
      <c r="C46" s="41">
        <v>80130</v>
      </c>
      <c r="D46" s="42" t="s">
        <v>266</v>
      </c>
      <c r="E46" s="43">
        <v>0</v>
      </c>
      <c r="F46" s="43"/>
      <c r="G46" s="44">
        <v>0</v>
      </c>
      <c r="H46" s="45"/>
      <c r="I46" s="43">
        <v>0</v>
      </c>
      <c r="J46" s="42" t="s">
        <v>231</v>
      </c>
    </row>
    <row r="47" spans="1:10" s="46" customFormat="1" ht="62.25" customHeight="1" hidden="1">
      <c r="A47" s="39" t="s">
        <v>267</v>
      </c>
      <c r="B47" s="40">
        <v>801</v>
      </c>
      <c r="C47" s="41">
        <v>80130</v>
      </c>
      <c r="D47" s="49" t="s">
        <v>268</v>
      </c>
      <c r="E47" s="43">
        <v>89182</v>
      </c>
      <c r="F47" s="43">
        <v>89182</v>
      </c>
      <c r="G47" s="43"/>
      <c r="H47" s="45"/>
      <c r="I47" s="43"/>
      <c r="J47" s="42" t="s">
        <v>231</v>
      </c>
    </row>
    <row r="48" spans="1:10" s="46" customFormat="1" ht="62.25" customHeight="1" hidden="1">
      <c r="A48" s="39" t="s">
        <v>269</v>
      </c>
      <c r="B48" s="40">
        <v>801</v>
      </c>
      <c r="C48" s="41">
        <v>80130</v>
      </c>
      <c r="D48" s="49" t="s">
        <v>270</v>
      </c>
      <c r="E48" s="43">
        <v>100000</v>
      </c>
      <c r="F48" s="43"/>
      <c r="G48" s="43">
        <v>100000</v>
      </c>
      <c r="H48" s="45"/>
      <c r="I48" s="43"/>
      <c r="J48" s="42" t="s">
        <v>231</v>
      </c>
    </row>
    <row r="49" spans="1:10" s="46" customFormat="1" ht="60.75" customHeight="1" hidden="1">
      <c r="A49" s="39" t="s">
        <v>271</v>
      </c>
      <c r="B49" s="40">
        <v>801</v>
      </c>
      <c r="C49" s="41">
        <v>80130</v>
      </c>
      <c r="D49" s="42" t="s">
        <v>272</v>
      </c>
      <c r="E49" s="43">
        <v>35000</v>
      </c>
      <c r="F49" s="43">
        <v>35000</v>
      </c>
      <c r="G49" s="43"/>
      <c r="H49" s="45"/>
      <c r="I49" s="43"/>
      <c r="J49" s="42" t="s">
        <v>231</v>
      </c>
    </row>
    <row r="50" spans="1:10" s="46" customFormat="1" ht="39.75" customHeight="1" hidden="1">
      <c r="A50" s="39" t="s">
        <v>273</v>
      </c>
      <c r="B50" s="40">
        <v>801</v>
      </c>
      <c r="C50" s="41">
        <v>80130</v>
      </c>
      <c r="D50" s="42" t="s">
        <v>274</v>
      </c>
      <c r="E50" s="43">
        <v>195800</v>
      </c>
      <c r="F50" s="43"/>
      <c r="G50" s="43">
        <v>195800</v>
      </c>
      <c r="H50" s="45"/>
      <c r="I50" s="43"/>
      <c r="J50" s="42" t="s">
        <v>231</v>
      </c>
    </row>
    <row r="51" spans="1:10" s="46" customFormat="1" ht="61.5" customHeight="1" hidden="1">
      <c r="A51" s="39" t="s">
        <v>275</v>
      </c>
      <c r="B51" s="40">
        <v>851</v>
      </c>
      <c r="C51" s="41">
        <v>85111</v>
      </c>
      <c r="D51" s="49" t="s">
        <v>276</v>
      </c>
      <c r="E51" s="43">
        <v>141096</v>
      </c>
      <c r="F51" s="43"/>
      <c r="G51" s="43">
        <v>141096</v>
      </c>
      <c r="H51" s="45"/>
      <c r="I51" s="43"/>
      <c r="J51" s="42" t="s">
        <v>277</v>
      </c>
    </row>
    <row r="52" spans="1:10" s="46" customFormat="1" ht="49.5" customHeight="1" hidden="1">
      <c r="A52" s="39" t="s">
        <v>278</v>
      </c>
      <c r="B52" s="40">
        <v>851</v>
      </c>
      <c r="C52" s="41">
        <v>85111</v>
      </c>
      <c r="D52" s="49" t="s">
        <v>279</v>
      </c>
      <c r="E52" s="43">
        <v>1060000</v>
      </c>
      <c r="F52" s="43"/>
      <c r="G52" s="43">
        <v>1060000</v>
      </c>
      <c r="H52" s="45"/>
      <c r="I52" s="43"/>
      <c r="J52" s="42" t="s">
        <v>277</v>
      </c>
    </row>
    <row r="53" spans="1:10" s="46" customFormat="1" ht="130.5" customHeight="1" hidden="1">
      <c r="A53" s="39" t="s">
        <v>280</v>
      </c>
      <c r="B53" s="40">
        <v>851</v>
      </c>
      <c r="C53" s="41">
        <v>85111</v>
      </c>
      <c r="D53" s="42" t="s">
        <v>281</v>
      </c>
      <c r="E53" s="43">
        <v>590582</v>
      </c>
      <c r="F53" s="43"/>
      <c r="G53" s="43">
        <v>590582</v>
      </c>
      <c r="H53" s="45"/>
      <c r="I53" s="43"/>
      <c r="J53" s="42" t="s">
        <v>277</v>
      </c>
    </row>
    <row r="54" spans="1:10" s="46" customFormat="1" ht="70.5" customHeight="1">
      <c r="A54" s="61" t="s">
        <v>282</v>
      </c>
      <c r="B54" s="40">
        <v>852</v>
      </c>
      <c r="C54" s="40">
        <v>85202</v>
      </c>
      <c r="D54" s="49" t="s">
        <v>283</v>
      </c>
      <c r="E54" s="43">
        <f>599546-3250</f>
        <v>596296</v>
      </c>
      <c r="F54" s="43"/>
      <c r="G54" s="43">
        <f>599546-3250</f>
        <v>596296</v>
      </c>
      <c r="H54" s="45"/>
      <c r="I54" s="43"/>
      <c r="J54" s="42" t="s">
        <v>231</v>
      </c>
    </row>
    <row r="55" spans="1:10" s="46" customFormat="1" ht="55.5" customHeight="1" hidden="1">
      <c r="A55" s="39" t="s">
        <v>284</v>
      </c>
      <c r="B55" s="40">
        <v>852</v>
      </c>
      <c r="C55" s="40">
        <v>85202</v>
      </c>
      <c r="D55" s="49" t="s">
        <v>285</v>
      </c>
      <c r="E55" s="43"/>
      <c r="F55" s="43"/>
      <c r="G55" s="43"/>
      <c r="H55" s="45"/>
      <c r="I55" s="43"/>
      <c r="J55" s="42" t="s">
        <v>231</v>
      </c>
    </row>
    <row r="56" spans="1:10" s="46" customFormat="1" ht="42" customHeight="1" hidden="1">
      <c r="A56" s="39" t="s">
        <v>286</v>
      </c>
      <c r="B56" s="40">
        <v>852</v>
      </c>
      <c r="C56" s="40">
        <v>85202</v>
      </c>
      <c r="D56" s="49" t="s">
        <v>287</v>
      </c>
      <c r="E56" s="43">
        <v>0</v>
      </c>
      <c r="F56" s="43">
        <v>0</v>
      </c>
      <c r="G56" s="43">
        <v>0</v>
      </c>
      <c r="H56" s="45"/>
      <c r="I56" s="43"/>
      <c r="J56" s="42" t="s">
        <v>231</v>
      </c>
    </row>
    <row r="57" spans="1:10" s="46" customFormat="1" ht="24" customHeight="1" hidden="1">
      <c r="A57" s="39" t="s">
        <v>288</v>
      </c>
      <c r="B57" s="40">
        <v>853</v>
      </c>
      <c r="C57" s="40">
        <v>85333</v>
      </c>
      <c r="D57" s="42" t="s">
        <v>289</v>
      </c>
      <c r="E57" s="43">
        <v>4368</v>
      </c>
      <c r="F57" s="43">
        <v>4368</v>
      </c>
      <c r="G57" s="43"/>
      <c r="H57" s="45"/>
      <c r="I57" s="43"/>
      <c r="J57" s="42" t="s">
        <v>290</v>
      </c>
    </row>
    <row r="58" spans="1:10" s="46" customFormat="1" ht="32.25" customHeight="1" hidden="1">
      <c r="A58" s="39" t="s">
        <v>291</v>
      </c>
      <c r="B58" s="40">
        <v>853</v>
      </c>
      <c r="C58" s="40">
        <v>85395</v>
      </c>
      <c r="D58" s="49" t="s">
        <v>292</v>
      </c>
      <c r="E58" s="43">
        <v>0</v>
      </c>
      <c r="F58" s="43">
        <v>0</v>
      </c>
      <c r="G58" s="43"/>
      <c r="H58" s="45"/>
      <c r="I58" s="43"/>
      <c r="J58" s="42" t="s">
        <v>231</v>
      </c>
    </row>
    <row r="59" spans="1:10" s="46" customFormat="1" ht="43.5" customHeight="1" hidden="1">
      <c r="A59" s="39" t="s">
        <v>293</v>
      </c>
      <c r="B59" s="40">
        <v>853</v>
      </c>
      <c r="C59" s="40">
        <v>85395</v>
      </c>
      <c r="D59" s="49" t="s">
        <v>294</v>
      </c>
      <c r="E59" s="43">
        <v>1142832</v>
      </c>
      <c r="F59" s="43">
        <v>328198</v>
      </c>
      <c r="G59" s="43">
        <v>234406</v>
      </c>
      <c r="H59" s="45"/>
      <c r="I59" s="51">
        <v>580228</v>
      </c>
      <c r="J59" s="42" t="s">
        <v>231</v>
      </c>
    </row>
    <row r="60" spans="1:10" s="46" customFormat="1" ht="31.5" customHeight="1" hidden="1">
      <c r="A60" s="39" t="s">
        <v>295</v>
      </c>
      <c r="B60" s="40">
        <v>853</v>
      </c>
      <c r="C60" s="40">
        <v>85395</v>
      </c>
      <c r="D60" s="49" t="s">
        <v>296</v>
      </c>
      <c r="E60" s="43">
        <v>510000</v>
      </c>
      <c r="F60" s="43">
        <v>90000</v>
      </c>
      <c r="G60" s="43"/>
      <c r="H60" s="45"/>
      <c r="I60" s="51">
        <v>420000</v>
      </c>
      <c r="J60" s="42" t="s">
        <v>231</v>
      </c>
    </row>
    <row r="61" spans="1:10" s="46" customFormat="1" ht="65.25" customHeight="1" hidden="1">
      <c r="A61" s="39" t="s">
        <v>297</v>
      </c>
      <c r="B61" s="50" t="s">
        <v>298</v>
      </c>
      <c r="C61" s="40">
        <v>85403</v>
      </c>
      <c r="D61" s="49" t="s">
        <v>299</v>
      </c>
      <c r="E61" s="43">
        <v>0</v>
      </c>
      <c r="F61" s="43">
        <v>0</v>
      </c>
      <c r="G61" s="43"/>
      <c r="H61" s="45"/>
      <c r="I61" s="43">
        <v>0</v>
      </c>
      <c r="J61" s="42" t="s">
        <v>231</v>
      </c>
    </row>
    <row r="62" spans="1:10" s="46" customFormat="1" ht="33.75" customHeight="1" hidden="1">
      <c r="A62" s="39" t="s">
        <v>300</v>
      </c>
      <c r="B62" s="40">
        <v>921</v>
      </c>
      <c r="C62" s="40">
        <v>92120</v>
      </c>
      <c r="D62" s="49" t="s">
        <v>301</v>
      </c>
      <c r="E62" s="43">
        <v>0</v>
      </c>
      <c r="F62" s="43">
        <v>0</v>
      </c>
      <c r="G62" s="43"/>
      <c r="H62" s="45"/>
      <c r="I62" s="43">
        <v>0</v>
      </c>
      <c r="J62" s="42" t="s">
        <v>231</v>
      </c>
    </row>
    <row r="63" spans="1:10" s="46" customFormat="1" ht="30.75" customHeight="1" hidden="1">
      <c r="A63" s="39" t="s">
        <v>302</v>
      </c>
      <c r="B63" s="40">
        <v>921</v>
      </c>
      <c r="C63" s="40">
        <v>92195</v>
      </c>
      <c r="D63" s="49" t="s">
        <v>303</v>
      </c>
      <c r="E63" s="43">
        <v>0</v>
      </c>
      <c r="F63" s="43">
        <v>0</v>
      </c>
      <c r="G63" s="43"/>
      <c r="H63" s="45"/>
      <c r="I63" s="43"/>
      <c r="J63" s="42" t="s">
        <v>231</v>
      </c>
    </row>
    <row r="64" spans="1:10" s="46" customFormat="1" ht="25.5">
      <c r="A64" s="141">
        <v>48</v>
      </c>
      <c r="B64" s="143">
        <v>600</v>
      </c>
      <c r="C64" s="143">
        <v>60014</v>
      </c>
      <c r="D64" s="139" t="s">
        <v>304</v>
      </c>
      <c r="E64" s="147">
        <v>5000</v>
      </c>
      <c r="F64" s="149">
        <v>5000</v>
      </c>
      <c r="G64" s="149"/>
      <c r="H64" s="45" t="s">
        <v>305</v>
      </c>
      <c r="I64" s="149"/>
      <c r="J64" s="139" t="s">
        <v>231</v>
      </c>
    </row>
    <row r="65" spans="1:10" s="46" customFormat="1" ht="19.5" customHeight="1">
      <c r="A65" s="142"/>
      <c r="B65" s="144"/>
      <c r="C65" s="144"/>
      <c r="D65" s="140"/>
      <c r="E65" s="148"/>
      <c r="F65" s="150"/>
      <c r="G65" s="150"/>
      <c r="H65" s="52">
        <v>0</v>
      </c>
      <c r="I65" s="150"/>
      <c r="J65" s="140"/>
    </row>
    <row r="66" spans="1:10" s="46" customFormat="1" ht="80.25" customHeight="1" hidden="1">
      <c r="A66" s="39">
        <v>49</v>
      </c>
      <c r="B66" s="40">
        <v>600</v>
      </c>
      <c r="C66" s="40">
        <v>60014</v>
      </c>
      <c r="D66" s="49" t="s">
        <v>306</v>
      </c>
      <c r="E66" s="43">
        <v>482553</v>
      </c>
      <c r="F66" s="43">
        <v>482553</v>
      </c>
      <c r="G66" s="43"/>
      <c r="H66" s="45"/>
      <c r="I66" s="43"/>
      <c r="J66" s="53" t="s">
        <v>205</v>
      </c>
    </row>
    <row r="67" spans="1:10" s="46" customFormat="1" ht="77.25" customHeight="1" hidden="1">
      <c r="A67" s="39" t="s">
        <v>307</v>
      </c>
      <c r="B67" s="40">
        <v>801</v>
      </c>
      <c r="C67" s="40">
        <v>80130</v>
      </c>
      <c r="D67" s="49" t="s">
        <v>308</v>
      </c>
      <c r="E67" s="43">
        <v>45000</v>
      </c>
      <c r="F67" s="43">
        <v>45000</v>
      </c>
      <c r="G67" s="43"/>
      <c r="H67" s="45"/>
      <c r="I67" s="43"/>
      <c r="J67" s="42" t="s">
        <v>231</v>
      </c>
    </row>
    <row r="68" spans="1:10" s="46" customFormat="1" ht="62.25" customHeight="1" hidden="1">
      <c r="A68" s="39">
        <v>51</v>
      </c>
      <c r="B68" s="40">
        <v>801</v>
      </c>
      <c r="C68" s="40">
        <v>80130</v>
      </c>
      <c r="D68" s="49" t="s">
        <v>309</v>
      </c>
      <c r="E68" s="43">
        <v>80000</v>
      </c>
      <c r="F68" s="43">
        <v>80000</v>
      </c>
      <c r="G68" s="43"/>
      <c r="H68" s="45"/>
      <c r="I68" s="43"/>
      <c r="J68" s="42" t="s">
        <v>231</v>
      </c>
    </row>
    <row r="69" spans="1:10" s="46" customFormat="1" ht="38.25" customHeight="1" hidden="1">
      <c r="A69" s="39">
        <v>52</v>
      </c>
      <c r="B69" s="40">
        <v>801</v>
      </c>
      <c r="C69" s="40">
        <v>80130</v>
      </c>
      <c r="D69" s="49" t="s">
        <v>310</v>
      </c>
      <c r="E69" s="43">
        <v>36423</v>
      </c>
      <c r="F69" s="43">
        <v>36423</v>
      </c>
      <c r="G69" s="43"/>
      <c r="H69" s="45"/>
      <c r="I69" s="43"/>
      <c r="J69" s="54" t="s">
        <v>311</v>
      </c>
    </row>
    <row r="70" spans="1:10" s="46" customFormat="1" ht="39.75" customHeight="1" hidden="1">
      <c r="A70" s="39">
        <v>53</v>
      </c>
      <c r="B70" s="40">
        <v>600</v>
      </c>
      <c r="C70" s="40">
        <v>60014</v>
      </c>
      <c r="D70" s="49" t="s">
        <v>312</v>
      </c>
      <c r="E70" s="43">
        <v>58560</v>
      </c>
      <c r="F70" s="43">
        <v>58560</v>
      </c>
      <c r="G70" s="43"/>
      <c r="H70" s="45"/>
      <c r="I70" s="43"/>
      <c r="J70" s="54" t="s">
        <v>205</v>
      </c>
    </row>
    <row r="71" spans="1:10" s="46" customFormat="1" ht="36" customHeight="1" hidden="1">
      <c r="A71" s="39">
        <v>54</v>
      </c>
      <c r="B71" s="40">
        <v>600</v>
      </c>
      <c r="C71" s="40">
        <v>60014</v>
      </c>
      <c r="D71" s="49" t="s">
        <v>313</v>
      </c>
      <c r="E71" s="43">
        <v>30060</v>
      </c>
      <c r="F71" s="43">
        <v>30060</v>
      </c>
      <c r="G71" s="43"/>
      <c r="H71" s="45"/>
      <c r="I71" s="43"/>
      <c r="J71" s="54" t="s">
        <v>205</v>
      </c>
    </row>
    <row r="72" spans="1:10" s="46" customFormat="1" ht="28.5" customHeight="1" hidden="1">
      <c r="A72" s="39">
        <v>55</v>
      </c>
      <c r="B72" s="40">
        <v>750</v>
      </c>
      <c r="C72" s="40">
        <v>75020</v>
      </c>
      <c r="D72" s="49" t="s">
        <v>314</v>
      </c>
      <c r="E72" s="43">
        <v>3551</v>
      </c>
      <c r="F72" s="43">
        <v>3551</v>
      </c>
      <c r="G72" s="43"/>
      <c r="H72" s="45"/>
      <c r="I72" s="43"/>
      <c r="J72" s="54" t="s">
        <v>231</v>
      </c>
    </row>
    <row r="73" spans="1:10" s="46" customFormat="1" ht="130.5" customHeight="1">
      <c r="A73" s="61">
        <v>56</v>
      </c>
      <c r="B73" s="40">
        <v>926</v>
      </c>
      <c r="C73" s="40">
        <v>92601</v>
      </c>
      <c r="D73" s="49" t="s">
        <v>315</v>
      </c>
      <c r="E73" s="43">
        <f>F73+G73+H73</f>
        <v>1829827</v>
      </c>
      <c r="F73" s="43">
        <v>138827</v>
      </c>
      <c r="G73" s="43">
        <v>1025000</v>
      </c>
      <c r="H73" s="52">
        <v>666000</v>
      </c>
      <c r="I73" s="43"/>
      <c r="J73" s="54" t="s">
        <v>231</v>
      </c>
    </row>
    <row r="74" spans="1:10" s="46" customFormat="1" ht="41.25" customHeight="1" hidden="1">
      <c r="A74" s="39">
        <v>57</v>
      </c>
      <c r="B74" s="40">
        <v>801</v>
      </c>
      <c r="C74" s="40">
        <v>80130</v>
      </c>
      <c r="D74" s="49" t="s">
        <v>316</v>
      </c>
      <c r="E74" s="43">
        <v>60000</v>
      </c>
      <c r="F74" s="43">
        <v>60000</v>
      </c>
      <c r="G74" s="43"/>
      <c r="H74" s="45"/>
      <c r="I74" s="43"/>
      <c r="J74" s="54" t="s">
        <v>231</v>
      </c>
    </row>
    <row r="75" spans="1:10" s="46" customFormat="1" ht="39.75" customHeight="1" hidden="1">
      <c r="A75" s="39">
        <v>58</v>
      </c>
      <c r="B75" s="40">
        <v>852</v>
      </c>
      <c r="C75" s="40">
        <v>85202</v>
      </c>
      <c r="D75" s="49" t="s">
        <v>317</v>
      </c>
      <c r="E75" s="43">
        <v>24400</v>
      </c>
      <c r="F75" s="43">
        <v>24400</v>
      </c>
      <c r="G75" s="43"/>
      <c r="H75" s="45"/>
      <c r="I75" s="43"/>
      <c r="J75" s="54" t="s">
        <v>231</v>
      </c>
    </row>
    <row r="76" spans="1:10" s="46" customFormat="1" ht="30.75" customHeight="1" hidden="1">
      <c r="A76" s="39">
        <v>59</v>
      </c>
      <c r="B76" s="40">
        <v>600</v>
      </c>
      <c r="C76" s="40">
        <v>60014</v>
      </c>
      <c r="D76" s="49" t="s">
        <v>318</v>
      </c>
      <c r="E76" s="43">
        <v>0</v>
      </c>
      <c r="F76" s="43">
        <v>0</v>
      </c>
      <c r="G76" s="43">
        <v>0</v>
      </c>
      <c r="H76" s="45"/>
      <c r="I76" s="43">
        <v>0</v>
      </c>
      <c r="J76" s="54" t="s">
        <v>205</v>
      </c>
    </row>
    <row r="77" spans="1:10" s="46" customFormat="1" ht="48" customHeight="1" hidden="1">
      <c r="A77" s="39">
        <v>60</v>
      </c>
      <c r="B77" s="40">
        <v>600</v>
      </c>
      <c r="C77" s="40">
        <v>60014</v>
      </c>
      <c r="D77" s="49" t="s">
        <v>319</v>
      </c>
      <c r="E77" s="43">
        <v>0</v>
      </c>
      <c r="F77" s="43">
        <v>0</v>
      </c>
      <c r="G77" s="43"/>
      <c r="H77" s="45"/>
      <c r="I77" s="43">
        <v>0</v>
      </c>
      <c r="J77" s="54" t="s">
        <v>205</v>
      </c>
    </row>
    <row r="78" spans="1:10" s="46" customFormat="1" ht="78" customHeight="1" hidden="1">
      <c r="A78" s="39">
        <v>61</v>
      </c>
      <c r="B78" s="40">
        <v>754</v>
      </c>
      <c r="C78" s="40">
        <v>75411</v>
      </c>
      <c r="D78" s="49" t="s">
        <v>320</v>
      </c>
      <c r="E78" s="43">
        <v>13765</v>
      </c>
      <c r="F78" s="43">
        <v>13765</v>
      </c>
      <c r="G78" s="43"/>
      <c r="H78" s="45"/>
      <c r="I78" s="43"/>
      <c r="J78" s="54" t="s">
        <v>321</v>
      </c>
    </row>
    <row r="79" spans="1:10" s="46" customFormat="1" ht="54" customHeight="1" hidden="1">
      <c r="A79" s="39">
        <v>62</v>
      </c>
      <c r="B79" s="40">
        <v>750</v>
      </c>
      <c r="C79" s="40">
        <v>75020</v>
      </c>
      <c r="D79" s="49" t="s">
        <v>322</v>
      </c>
      <c r="E79" s="43">
        <v>7223</v>
      </c>
      <c r="F79" s="43">
        <v>7223</v>
      </c>
      <c r="G79" s="43"/>
      <c r="H79" s="45"/>
      <c r="I79" s="43"/>
      <c r="J79" s="54" t="s">
        <v>231</v>
      </c>
    </row>
    <row r="80" spans="1:10" s="46" customFormat="1" ht="48.75" customHeight="1" hidden="1">
      <c r="A80" s="39">
        <v>63</v>
      </c>
      <c r="B80" s="40">
        <v>754</v>
      </c>
      <c r="C80" s="40">
        <v>75495</v>
      </c>
      <c r="D80" s="49" t="s">
        <v>323</v>
      </c>
      <c r="E80" s="43">
        <v>30000</v>
      </c>
      <c r="F80" s="43">
        <v>30000</v>
      </c>
      <c r="G80" s="43"/>
      <c r="H80" s="45"/>
      <c r="I80" s="43"/>
      <c r="J80" s="54"/>
    </row>
    <row r="81" spans="1:10" s="46" customFormat="1" ht="58.5" customHeight="1" hidden="1">
      <c r="A81" s="39">
        <v>64</v>
      </c>
      <c r="B81" s="40">
        <v>600</v>
      </c>
      <c r="C81" s="40">
        <v>60014</v>
      </c>
      <c r="D81" s="49" t="s">
        <v>324</v>
      </c>
      <c r="E81" s="43">
        <v>0</v>
      </c>
      <c r="F81" s="43">
        <v>0</v>
      </c>
      <c r="G81" s="43"/>
      <c r="H81" s="42"/>
      <c r="I81" s="43"/>
      <c r="J81" s="54" t="s">
        <v>205</v>
      </c>
    </row>
    <row r="82" spans="1:10" s="46" customFormat="1" ht="31.5" customHeight="1" hidden="1">
      <c r="A82" s="39">
        <v>65</v>
      </c>
      <c r="B82" s="40">
        <v>600</v>
      </c>
      <c r="C82" s="40">
        <v>60014</v>
      </c>
      <c r="D82" s="49" t="s">
        <v>325</v>
      </c>
      <c r="E82" s="43">
        <v>0</v>
      </c>
      <c r="F82" s="43">
        <v>0</v>
      </c>
      <c r="G82" s="43"/>
      <c r="H82" s="42"/>
      <c r="I82" s="43"/>
      <c r="J82" s="54" t="s">
        <v>205</v>
      </c>
    </row>
    <row r="83" spans="1:10" s="46" customFormat="1" ht="30" customHeight="1" hidden="1">
      <c r="A83" s="39">
        <v>66</v>
      </c>
      <c r="B83" s="40">
        <v>600</v>
      </c>
      <c r="C83" s="40">
        <v>60014</v>
      </c>
      <c r="D83" s="49" t="s">
        <v>326</v>
      </c>
      <c r="E83" s="43">
        <v>0</v>
      </c>
      <c r="F83" s="43">
        <v>0</v>
      </c>
      <c r="G83" s="43"/>
      <c r="H83" s="42"/>
      <c r="I83" s="43"/>
      <c r="J83" s="54" t="s">
        <v>205</v>
      </c>
    </row>
    <row r="84" spans="1:10" s="46" customFormat="1" ht="29.25" customHeight="1" hidden="1">
      <c r="A84" s="39">
        <v>67</v>
      </c>
      <c r="B84" s="40">
        <v>600</v>
      </c>
      <c r="C84" s="40">
        <v>60014</v>
      </c>
      <c r="D84" s="49" t="s">
        <v>327</v>
      </c>
      <c r="E84" s="43">
        <v>0</v>
      </c>
      <c r="F84" s="43">
        <v>0</v>
      </c>
      <c r="G84" s="43"/>
      <c r="H84" s="42"/>
      <c r="I84" s="43"/>
      <c r="J84" s="54" t="s">
        <v>205</v>
      </c>
    </row>
    <row r="85" spans="1:10" s="46" customFormat="1" ht="30.75" customHeight="1" hidden="1">
      <c r="A85" s="39">
        <v>68</v>
      </c>
      <c r="B85" s="40">
        <v>600</v>
      </c>
      <c r="C85" s="40">
        <v>60014</v>
      </c>
      <c r="D85" s="49" t="s">
        <v>328</v>
      </c>
      <c r="E85" s="43">
        <v>33550</v>
      </c>
      <c r="F85" s="43">
        <v>33550</v>
      </c>
      <c r="G85" s="43"/>
      <c r="H85" s="42"/>
      <c r="I85" s="43"/>
      <c r="J85" s="54" t="s">
        <v>205</v>
      </c>
    </row>
    <row r="86" spans="1:10" s="46" customFormat="1" ht="51" customHeight="1" hidden="1">
      <c r="A86" s="39">
        <v>69</v>
      </c>
      <c r="B86" s="40">
        <v>600</v>
      </c>
      <c r="C86" s="40">
        <v>60014</v>
      </c>
      <c r="D86" s="49" t="s">
        <v>329</v>
      </c>
      <c r="E86" s="43">
        <v>0</v>
      </c>
      <c r="F86" s="43">
        <v>0</v>
      </c>
      <c r="G86" s="43"/>
      <c r="H86" s="42"/>
      <c r="I86" s="43"/>
      <c r="J86" s="54" t="s">
        <v>205</v>
      </c>
    </row>
    <row r="87" spans="1:10" s="46" customFormat="1" ht="38.25" customHeight="1" hidden="1">
      <c r="A87" s="39">
        <v>70</v>
      </c>
      <c r="B87" s="40">
        <v>600</v>
      </c>
      <c r="C87" s="40">
        <v>60014</v>
      </c>
      <c r="D87" s="49" t="s">
        <v>330</v>
      </c>
      <c r="E87" s="43">
        <v>276715</v>
      </c>
      <c r="F87" s="43">
        <v>276715</v>
      </c>
      <c r="G87" s="43"/>
      <c r="H87" s="42"/>
      <c r="I87" s="43"/>
      <c r="J87" s="54" t="s">
        <v>205</v>
      </c>
    </row>
    <row r="88" spans="1:10" s="46" customFormat="1" ht="55.5" customHeight="1" hidden="1">
      <c r="A88" s="39">
        <v>71</v>
      </c>
      <c r="B88" s="40">
        <v>600</v>
      </c>
      <c r="C88" s="40">
        <v>60014</v>
      </c>
      <c r="D88" s="49" t="s">
        <v>331</v>
      </c>
      <c r="E88" s="43">
        <v>0</v>
      </c>
      <c r="F88" s="43">
        <v>0</v>
      </c>
      <c r="G88" s="43"/>
      <c r="H88" s="42"/>
      <c r="I88" s="43"/>
      <c r="J88" s="54" t="s">
        <v>205</v>
      </c>
    </row>
    <row r="89" spans="1:10" s="46" customFormat="1" ht="50.25" customHeight="1" hidden="1">
      <c r="A89" s="39">
        <v>72</v>
      </c>
      <c r="B89" s="40">
        <v>600</v>
      </c>
      <c r="C89" s="40">
        <v>60014</v>
      </c>
      <c r="D89" s="49" t="s">
        <v>332</v>
      </c>
      <c r="E89" s="43">
        <v>23546</v>
      </c>
      <c r="F89" s="43">
        <v>23546</v>
      </c>
      <c r="G89" s="43"/>
      <c r="H89" s="42"/>
      <c r="I89" s="43"/>
      <c r="J89" s="54" t="s">
        <v>205</v>
      </c>
    </row>
    <row r="90" spans="1:10" s="46" customFormat="1" ht="23.25" customHeight="1" hidden="1">
      <c r="A90" s="39">
        <v>73</v>
      </c>
      <c r="B90" s="40">
        <v>600</v>
      </c>
      <c r="C90" s="40">
        <v>60014</v>
      </c>
      <c r="D90" s="49" t="s">
        <v>333</v>
      </c>
      <c r="E90" s="43">
        <v>28792</v>
      </c>
      <c r="F90" s="43">
        <v>28792</v>
      </c>
      <c r="G90" s="43"/>
      <c r="H90" s="42"/>
      <c r="I90" s="43"/>
      <c r="J90" s="54" t="s">
        <v>205</v>
      </c>
    </row>
    <row r="91" spans="1:10" s="46" customFormat="1" ht="23.25" customHeight="1" hidden="1">
      <c r="A91" s="39">
        <v>74</v>
      </c>
      <c r="B91" s="40">
        <v>921</v>
      </c>
      <c r="C91" s="40">
        <v>92120</v>
      </c>
      <c r="D91" s="49" t="s">
        <v>334</v>
      </c>
      <c r="E91" s="43">
        <v>47175</v>
      </c>
      <c r="F91" s="43">
        <v>47175</v>
      </c>
      <c r="G91" s="43"/>
      <c r="H91" s="42"/>
      <c r="I91" s="43"/>
      <c r="J91" s="54" t="s">
        <v>335</v>
      </c>
    </row>
    <row r="92" spans="1:10" s="46" customFormat="1" ht="63" customHeight="1" hidden="1">
      <c r="A92" s="39">
        <v>75</v>
      </c>
      <c r="B92" s="40">
        <v>600</v>
      </c>
      <c r="C92" s="40">
        <v>60014</v>
      </c>
      <c r="D92" s="49" t="s">
        <v>336</v>
      </c>
      <c r="E92" s="43">
        <v>10000</v>
      </c>
      <c r="F92" s="43">
        <v>10000</v>
      </c>
      <c r="G92" s="43"/>
      <c r="H92" s="42"/>
      <c r="I92" s="43"/>
      <c r="J92" s="54" t="s">
        <v>231</v>
      </c>
    </row>
    <row r="93" spans="1:10" s="46" customFormat="1" ht="26.25" customHeight="1" hidden="1">
      <c r="A93" s="39">
        <v>76</v>
      </c>
      <c r="B93" s="40">
        <v>750</v>
      </c>
      <c r="C93" s="40">
        <v>75020</v>
      </c>
      <c r="D93" s="49" t="s">
        <v>337</v>
      </c>
      <c r="E93" s="43">
        <v>39920</v>
      </c>
      <c r="F93" s="43">
        <v>39920</v>
      </c>
      <c r="G93" s="43"/>
      <c r="H93" s="42"/>
      <c r="I93" s="43"/>
      <c r="J93" s="54" t="s">
        <v>231</v>
      </c>
    </row>
    <row r="94" spans="1:10" s="46" customFormat="1" ht="25.5" customHeight="1" hidden="1">
      <c r="A94" s="55">
        <v>77</v>
      </c>
      <c r="B94" s="40">
        <v>630</v>
      </c>
      <c r="C94" s="40">
        <v>63003</v>
      </c>
      <c r="D94" s="49" t="s">
        <v>338</v>
      </c>
      <c r="E94" s="43">
        <v>0</v>
      </c>
      <c r="F94" s="43">
        <v>0</v>
      </c>
      <c r="G94" s="43"/>
      <c r="H94" s="42"/>
      <c r="I94" s="43">
        <v>0</v>
      </c>
      <c r="J94" s="54" t="s">
        <v>231</v>
      </c>
    </row>
    <row r="95" spans="1:10" s="46" customFormat="1" ht="65.25" customHeight="1" hidden="1">
      <c r="A95" s="55">
        <v>78</v>
      </c>
      <c r="B95" s="40">
        <v>801</v>
      </c>
      <c r="C95" s="40">
        <v>80130</v>
      </c>
      <c r="D95" s="49" t="s">
        <v>339</v>
      </c>
      <c r="E95" s="43">
        <v>12183</v>
      </c>
      <c r="F95" s="43">
        <v>12183</v>
      </c>
      <c r="G95" s="43"/>
      <c r="H95" s="42"/>
      <c r="I95" s="43"/>
      <c r="J95" s="54" t="s">
        <v>340</v>
      </c>
    </row>
    <row r="96" spans="1:10" s="46" customFormat="1" ht="65.25" customHeight="1" hidden="1">
      <c r="A96" s="55">
        <v>79</v>
      </c>
      <c r="B96" s="40">
        <v>801</v>
      </c>
      <c r="C96" s="40">
        <v>80130</v>
      </c>
      <c r="D96" s="49" t="s">
        <v>341</v>
      </c>
      <c r="E96" s="43">
        <v>7930</v>
      </c>
      <c r="F96" s="43">
        <v>7930</v>
      </c>
      <c r="G96" s="43"/>
      <c r="H96" s="42"/>
      <c r="I96" s="43"/>
      <c r="J96" s="54" t="s">
        <v>231</v>
      </c>
    </row>
    <row r="97" spans="1:10" s="46" customFormat="1" ht="65.25" customHeight="1" hidden="1">
      <c r="A97" s="55">
        <v>80</v>
      </c>
      <c r="B97" s="40">
        <v>600</v>
      </c>
      <c r="C97" s="40">
        <v>60014</v>
      </c>
      <c r="D97" s="49" t="s">
        <v>342</v>
      </c>
      <c r="E97" s="43">
        <v>51510</v>
      </c>
      <c r="F97" s="43">
        <v>21210</v>
      </c>
      <c r="G97" s="43">
        <v>9090</v>
      </c>
      <c r="H97" s="42"/>
      <c r="I97" s="43">
        <v>21210</v>
      </c>
      <c r="J97" s="54" t="s">
        <v>205</v>
      </c>
    </row>
    <row r="98" spans="1:10" s="46" customFormat="1" ht="65.25" customHeight="1" hidden="1">
      <c r="A98" s="55">
        <v>81</v>
      </c>
      <c r="B98" s="40">
        <v>700</v>
      </c>
      <c r="C98" s="40">
        <v>70005</v>
      </c>
      <c r="D98" s="49" t="s">
        <v>343</v>
      </c>
      <c r="E98" s="43">
        <v>15006</v>
      </c>
      <c r="F98" s="43">
        <v>15006</v>
      </c>
      <c r="G98" s="43"/>
      <c r="H98" s="42"/>
      <c r="I98" s="43"/>
      <c r="J98" s="54" t="s">
        <v>231</v>
      </c>
    </row>
    <row r="99" spans="1:10" s="46" customFormat="1" ht="65.25" customHeight="1" hidden="1">
      <c r="A99" s="55">
        <v>82</v>
      </c>
      <c r="B99" s="40">
        <v>853</v>
      </c>
      <c r="C99" s="40">
        <v>85321</v>
      </c>
      <c r="D99" s="49" t="s">
        <v>344</v>
      </c>
      <c r="E99" s="43">
        <v>8000</v>
      </c>
      <c r="F99" s="43">
        <v>8000</v>
      </c>
      <c r="G99" s="43"/>
      <c r="H99" s="42"/>
      <c r="I99" s="43"/>
      <c r="J99" s="54" t="s">
        <v>231</v>
      </c>
    </row>
    <row r="100" spans="1:10" s="46" customFormat="1" ht="109.5" customHeight="1" hidden="1">
      <c r="A100" s="55">
        <v>83</v>
      </c>
      <c r="B100" s="40">
        <v>801</v>
      </c>
      <c r="C100" s="40">
        <v>80114</v>
      </c>
      <c r="D100" s="49" t="s">
        <v>345</v>
      </c>
      <c r="E100" s="43">
        <f>71900-66900</f>
        <v>5000</v>
      </c>
      <c r="F100" s="43">
        <v>5000</v>
      </c>
      <c r="G100" s="43"/>
      <c r="H100" s="42"/>
      <c r="I100" s="43"/>
      <c r="J100" s="54" t="s">
        <v>231</v>
      </c>
    </row>
    <row r="101" spans="1:10" s="46" customFormat="1" ht="65.25" customHeight="1" hidden="1">
      <c r="A101" s="55">
        <v>84</v>
      </c>
      <c r="B101" s="40">
        <v>600</v>
      </c>
      <c r="C101" s="40">
        <v>60014</v>
      </c>
      <c r="D101" s="49" t="s">
        <v>346</v>
      </c>
      <c r="E101" s="43">
        <v>20690</v>
      </c>
      <c r="F101" s="43">
        <v>20690</v>
      </c>
      <c r="G101" s="43"/>
      <c r="H101" s="42"/>
      <c r="I101" s="43"/>
      <c r="J101" s="54" t="s">
        <v>231</v>
      </c>
    </row>
    <row r="102" spans="1:10" s="46" customFormat="1" ht="65.25" customHeight="1" hidden="1">
      <c r="A102" s="55">
        <v>85</v>
      </c>
      <c r="B102" s="40">
        <v>600</v>
      </c>
      <c r="C102" s="40">
        <v>60014</v>
      </c>
      <c r="D102" s="49" t="s">
        <v>347</v>
      </c>
      <c r="E102" s="43">
        <v>96000</v>
      </c>
      <c r="F102" s="43">
        <v>96000</v>
      </c>
      <c r="G102" s="43"/>
      <c r="H102" s="42"/>
      <c r="I102" s="43"/>
      <c r="J102" s="54" t="s">
        <v>205</v>
      </c>
    </row>
    <row r="103" spans="1:10" s="46" customFormat="1" ht="65.25" customHeight="1" hidden="1">
      <c r="A103" s="55">
        <v>86</v>
      </c>
      <c r="B103" s="40">
        <v>852</v>
      </c>
      <c r="C103" s="40">
        <v>85202</v>
      </c>
      <c r="D103" s="49" t="s">
        <v>348</v>
      </c>
      <c r="E103" s="43">
        <v>30000</v>
      </c>
      <c r="F103" s="43">
        <v>30000</v>
      </c>
      <c r="G103" s="43"/>
      <c r="H103" s="42"/>
      <c r="I103" s="43"/>
      <c r="J103" s="54" t="s">
        <v>349</v>
      </c>
    </row>
    <row r="104" spans="1:10" s="46" customFormat="1" ht="65.25" customHeight="1" hidden="1">
      <c r="A104" s="55">
        <v>87</v>
      </c>
      <c r="B104" s="40">
        <v>853</v>
      </c>
      <c r="C104" s="40">
        <v>85395</v>
      </c>
      <c r="D104" s="49" t="s">
        <v>350</v>
      </c>
      <c r="E104" s="43">
        <v>129313</v>
      </c>
      <c r="F104" s="43">
        <v>129313</v>
      </c>
      <c r="G104" s="43"/>
      <c r="H104" s="42"/>
      <c r="I104" s="43"/>
      <c r="J104" s="54" t="s">
        <v>231</v>
      </c>
    </row>
    <row r="105" spans="1:10" s="46" customFormat="1" ht="63.75" hidden="1">
      <c r="A105" s="55">
        <v>88</v>
      </c>
      <c r="B105" s="40">
        <v>853</v>
      </c>
      <c r="C105" s="40">
        <v>85395</v>
      </c>
      <c r="D105" s="49" t="s">
        <v>351</v>
      </c>
      <c r="E105" s="43">
        <v>456</v>
      </c>
      <c r="F105" s="43">
        <v>456</v>
      </c>
      <c r="G105" s="43"/>
      <c r="H105" s="42"/>
      <c r="I105" s="43"/>
      <c r="J105" s="42" t="s">
        <v>231</v>
      </c>
    </row>
    <row r="106" spans="1:10" s="46" customFormat="1" ht="102" hidden="1">
      <c r="A106" s="55">
        <v>89</v>
      </c>
      <c r="B106" s="40">
        <v>852</v>
      </c>
      <c r="C106" s="40">
        <v>85202</v>
      </c>
      <c r="D106" s="49" t="s">
        <v>357</v>
      </c>
      <c r="E106" s="43">
        <f>20000+12400+6500</f>
        <v>38900</v>
      </c>
      <c r="F106" s="43">
        <v>38900</v>
      </c>
      <c r="G106" s="43"/>
      <c r="H106" s="42"/>
      <c r="I106" s="43"/>
      <c r="J106" s="42" t="s">
        <v>352</v>
      </c>
    </row>
    <row r="107" spans="1:10" s="46" customFormat="1" ht="89.25" hidden="1">
      <c r="A107" s="55">
        <v>90</v>
      </c>
      <c r="B107" s="40">
        <v>801</v>
      </c>
      <c r="C107" s="40">
        <v>80130</v>
      </c>
      <c r="D107" s="49" t="s">
        <v>353</v>
      </c>
      <c r="E107" s="43">
        <v>28792</v>
      </c>
      <c r="F107" s="43">
        <v>28792</v>
      </c>
      <c r="G107" s="43"/>
      <c r="H107" s="42"/>
      <c r="I107" s="43"/>
      <c r="J107" s="54" t="s">
        <v>231</v>
      </c>
    </row>
    <row r="108" spans="1:10" s="46" customFormat="1" ht="63.75" hidden="1">
      <c r="A108" s="55">
        <v>91</v>
      </c>
      <c r="B108" s="40">
        <v>750</v>
      </c>
      <c r="C108" s="40">
        <v>75020</v>
      </c>
      <c r="D108" s="49" t="s">
        <v>354</v>
      </c>
      <c r="E108" s="43">
        <v>44085</v>
      </c>
      <c r="F108" s="43">
        <v>44085</v>
      </c>
      <c r="G108" s="43"/>
      <c r="H108" s="42"/>
      <c r="I108" s="43"/>
      <c r="J108" s="54" t="s">
        <v>231</v>
      </c>
    </row>
    <row r="109" spans="1:10" s="46" customFormat="1" ht="79.5" customHeight="1" hidden="1">
      <c r="A109" s="55">
        <v>92</v>
      </c>
      <c r="B109" s="40">
        <v>852</v>
      </c>
      <c r="C109" s="40">
        <v>85202</v>
      </c>
      <c r="D109" s="49" t="s">
        <v>358</v>
      </c>
      <c r="E109" s="43">
        <v>79002</v>
      </c>
      <c r="F109" s="43">
        <v>79002</v>
      </c>
      <c r="G109" s="43"/>
      <c r="H109" s="42"/>
      <c r="I109" s="43"/>
      <c r="J109" s="54" t="s">
        <v>359</v>
      </c>
    </row>
    <row r="110" spans="1:10" s="46" customFormat="1" ht="12.75">
      <c r="A110" s="132" t="s">
        <v>355</v>
      </c>
      <c r="B110" s="132"/>
      <c r="C110" s="132"/>
      <c r="D110" s="132"/>
      <c r="E110" s="56">
        <f>SUM(E15:E109)</f>
        <v>11403635</v>
      </c>
      <c r="F110" s="56">
        <f>SUM(F15:F109)</f>
        <v>3084036</v>
      </c>
      <c r="G110" s="56">
        <f>SUM(G15:G109)</f>
        <v>6360704</v>
      </c>
      <c r="H110" s="56">
        <f>SUM(H15:H109)</f>
        <v>814325</v>
      </c>
      <c r="I110" s="56">
        <f>SUM(I15:I109)</f>
        <v>1144570</v>
      </c>
      <c r="J110" s="54"/>
    </row>
    <row r="111" spans="1:9" s="38" customFormat="1" ht="18.75" customHeight="1">
      <c r="A111" s="157" t="s">
        <v>356</v>
      </c>
      <c r="B111" s="157"/>
      <c r="C111" s="157"/>
      <c r="D111" s="157"/>
      <c r="E111" s="157"/>
      <c r="F111" s="157"/>
      <c r="G111" s="157"/>
      <c r="H111" s="157"/>
      <c r="I111" s="157"/>
    </row>
    <row r="112" spans="1:10" s="46" customFormat="1" ht="76.5" customHeight="1" hidden="1">
      <c r="A112" s="39" t="s">
        <v>203</v>
      </c>
      <c r="B112" s="40">
        <v>600</v>
      </c>
      <c r="C112" s="41">
        <v>60014</v>
      </c>
      <c r="D112" s="42" t="s">
        <v>204</v>
      </c>
      <c r="E112" s="43">
        <v>0</v>
      </c>
      <c r="F112" s="43">
        <v>0</v>
      </c>
      <c r="G112" s="44">
        <v>0</v>
      </c>
      <c r="H112" s="45"/>
      <c r="I112" s="43">
        <f>51953-51953</f>
        <v>0</v>
      </c>
      <c r="J112" s="42" t="s">
        <v>205</v>
      </c>
    </row>
    <row r="113" spans="1:10" s="46" customFormat="1" ht="74.25" customHeight="1" hidden="1">
      <c r="A113" s="39" t="s">
        <v>206</v>
      </c>
      <c r="B113" s="40">
        <v>600</v>
      </c>
      <c r="C113" s="41">
        <v>60014</v>
      </c>
      <c r="D113" s="42" t="s">
        <v>207</v>
      </c>
      <c r="E113" s="43"/>
      <c r="F113" s="43"/>
      <c r="G113" s="44"/>
      <c r="H113" s="45"/>
      <c r="I113" s="43"/>
      <c r="J113" s="42" t="s">
        <v>205</v>
      </c>
    </row>
    <row r="114" spans="1:10" s="46" customFormat="1" ht="39" customHeight="1" hidden="1">
      <c r="A114" s="39" t="s">
        <v>208</v>
      </c>
      <c r="B114" s="40">
        <v>600</v>
      </c>
      <c r="C114" s="41">
        <v>60014</v>
      </c>
      <c r="D114" s="42" t="s">
        <v>209</v>
      </c>
      <c r="E114" s="43">
        <v>0</v>
      </c>
      <c r="F114" s="43">
        <v>0</v>
      </c>
      <c r="G114" s="44"/>
      <c r="H114" s="45"/>
      <c r="I114" s="43">
        <v>0</v>
      </c>
      <c r="J114" s="42" t="s">
        <v>205</v>
      </c>
    </row>
    <row r="115" spans="1:10" s="46" customFormat="1" ht="69.75" customHeight="1" hidden="1">
      <c r="A115" s="143" t="s">
        <v>210</v>
      </c>
      <c r="B115" s="143">
        <v>600</v>
      </c>
      <c r="C115" s="153">
        <v>60014</v>
      </c>
      <c r="D115" s="139" t="s">
        <v>211</v>
      </c>
      <c r="E115" s="147">
        <v>0</v>
      </c>
      <c r="F115" s="149"/>
      <c r="G115" s="151">
        <v>0</v>
      </c>
      <c r="H115" s="47" t="s">
        <v>212</v>
      </c>
      <c r="I115" s="149"/>
      <c r="J115" s="139" t="s">
        <v>205</v>
      </c>
    </row>
    <row r="116" spans="1:10" s="46" customFormat="1" ht="22.5" customHeight="1" hidden="1">
      <c r="A116" s="144"/>
      <c r="B116" s="144"/>
      <c r="C116" s="154"/>
      <c r="D116" s="140"/>
      <c r="E116" s="148"/>
      <c r="F116" s="150"/>
      <c r="G116" s="152"/>
      <c r="H116" s="45"/>
      <c r="I116" s="150"/>
      <c r="J116" s="140"/>
    </row>
    <row r="117" spans="1:10" s="46" customFormat="1" ht="58.5" customHeight="1" hidden="1">
      <c r="A117" s="39" t="s">
        <v>213</v>
      </c>
      <c r="B117" s="40">
        <v>600</v>
      </c>
      <c r="C117" s="41">
        <v>60014</v>
      </c>
      <c r="D117" s="42" t="s">
        <v>214</v>
      </c>
      <c r="E117" s="43">
        <v>0</v>
      </c>
      <c r="F117" s="43">
        <v>0</v>
      </c>
      <c r="G117" s="43"/>
      <c r="H117" s="45"/>
      <c r="I117" s="43">
        <v>0</v>
      </c>
      <c r="J117" s="42" t="s">
        <v>205</v>
      </c>
    </row>
    <row r="118" spans="1:10" s="46" customFormat="1" ht="39" customHeight="1" hidden="1">
      <c r="A118" s="39" t="s">
        <v>215</v>
      </c>
      <c r="B118" s="40">
        <v>600</v>
      </c>
      <c r="C118" s="41">
        <v>60014</v>
      </c>
      <c r="D118" s="42" t="s">
        <v>216</v>
      </c>
      <c r="E118" s="43">
        <v>0</v>
      </c>
      <c r="F118" s="43">
        <v>0</v>
      </c>
      <c r="G118" s="43"/>
      <c r="H118" s="45"/>
      <c r="I118" s="43">
        <v>0</v>
      </c>
      <c r="J118" s="42" t="s">
        <v>205</v>
      </c>
    </row>
    <row r="119" spans="1:10" s="46" customFormat="1" ht="45" customHeight="1" hidden="1">
      <c r="A119" s="39" t="s">
        <v>217</v>
      </c>
      <c r="B119" s="40">
        <v>600</v>
      </c>
      <c r="C119" s="41">
        <v>60014</v>
      </c>
      <c r="D119" s="42" t="s">
        <v>218</v>
      </c>
      <c r="E119" s="43"/>
      <c r="F119" s="43"/>
      <c r="G119" s="44"/>
      <c r="H119" s="45"/>
      <c r="I119" s="43"/>
      <c r="J119" s="42" t="s">
        <v>205</v>
      </c>
    </row>
    <row r="120" spans="1:10" s="46" customFormat="1" ht="39" customHeight="1" hidden="1">
      <c r="A120" s="39" t="s">
        <v>219</v>
      </c>
      <c r="B120" s="40">
        <v>600</v>
      </c>
      <c r="C120" s="41">
        <v>60014</v>
      </c>
      <c r="D120" s="42" t="s">
        <v>220</v>
      </c>
      <c r="E120" s="43">
        <v>0</v>
      </c>
      <c r="F120" s="43">
        <v>0</v>
      </c>
      <c r="G120" s="44"/>
      <c r="H120" s="45"/>
      <c r="I120" s="43">
        <v>0</v>
      </c>
      <c r="J120" s="42" t="s">
        <v>205</v>
      </c>
    </row>
    <row r="121" spans="1:10" s="46" customFormat="1" ht="40.5" customHeight="1" hidden="1">
      <c r="A121" s="39" t="s">
        <v>221</v>
      </c>
      <c r="B121" s="40">
        <v>600</v>
      </c>
      <c r="C121" s="41">
        <v>60014</v>
      </c>
      <c r="D121" s="42" t="s">
        <v>222</v>
      </c>
      <c r="E121" s="43"/>
      <c r="F121" s="43"/>
      <c r="G121" s="44"/>
      <c r="H121" s="45"/>
      <c r="I121" s="43"/>
      <c r="J121" s="42" t="s">
        <v>205</v>
      </c>
    </row>
    <row r="122" spans="1:10" s="46" customFormat="1" ht="33.75" customHeight="1" hidden="1">
      <c r="A122" s="39" t="s">
        <v>223</v>
      </c>
      <c r="B122" s="40">
        <v>600</v>
      </c>
      <c r="C122" s="41">
        <v>60014</v>
      </c>
      <c r="D122" s="42" t="s">
        <v>224</v>
      </c>
      <c r="E122" s="43">
        <v>177463</v>
      </c>
      <c r="F122" s="43"/>
      <c r="G122" s="59">
        <v>177463</v>
      </c>
      <c r="H122" s="45"/>
      <c r="I122" s="43"/>
      <c r="J122" s="42" t="s">
        <v>205</v>
      </c>
    </row>
    <row r="123" spans="1:10" s="46" customFormat="1" ht="38.25" customHeight="1" hidden="1">
      <c r="A123" s="39" t="s">
        <v>225</v>
      </c>
      <c r="B123" s="40">
        <v>600</v>
      </c>
      <c r="C123" s="41">
        <v>60014</v>
      </c>
      <c r="D123" s="48" t="s">
        <v>226</v>
      </c>
      <c r="E123" s="43">
        <v>490000</v>
      </c>
      <c r="F123" s="43">
        <v>490000</v>
      </c>
      <c r="G123" s="43"/>
      <c r="H123" s="45"/>
      <c r="I123" s="43"/>
      <c r="J123" s="42" t="s">
        <v>205</v>
      </c>
    </row>
    <row r="124" spans="1:10" s="46" customFormat="1" ht="37.5" customHeight="1" hidden="1">
      <c r="A124" s="39" t="s">
        <v>227</v>
      </c>
      <c r="B124" s="40">
        <v>600</v>
      </c>
      <c r="C124" s="41">
        <v>60014</v>
      </c>
      <c r="D124" s="42" t="s">
        <v>228</v>
      </c>
      <c r="E124" s="43">
        <v>41605</v>
      </c>
      <c r="F124" s="43">
        <v>25605</v>
      </c>
      <c r="G124" s="43">
        <v>16000</v>
      </c>
      <c r="H124" s="45"/>
      <c r="I124" s="43"/>
      <c r="J124" s="42" t="s">
        <v>205</v>
      </c>
    </row>
    <row r="125" spans="1:10" s="46" customFormat="1" ht="37.5" customHeight="1" hidden="1">
      <c r="A125" s="39" t="s">
        <v>229</v>
      </c>
      <c r="B125" s="40">
        <v>600</v>
      </c>
      <c r="C125" s="41">
        <v>60014</v>
      </c>
      <c r="D125" s="42" t="s">
        <v>230</v>
      </c>
      <c r="E125" s="43">
        <v>25620</v>
      </c>
      <c r="F125" s="43"/>
      <c r="G125" s="43">
        <v>25620</v>
      </c>
      <c r="H125" s="45"/>
      <c r="I125" s="43"/>
      <c r="J125" s="42" t="s">
        <v>231</v>
      </c>
    </row>
    <row r="126" spans="1:10" s="46" customFormat="1" ht="20.25" customHeight="1" hidden="1">
      <c r="A126" s="39" t="s">
        <v>232</v>
      </c>
      <c r="B126" s="40">
        <v>600</v>
      </c>
      <c r="C126" s="41">
        <v>60014</v>
      </c>
      <c r="D126" s="42" t="s">
        <v>233</v>
      </c>
      <c r="E126" s="43">
        <v>37840</v>
      </c>
      <c r="F126" s="43"/>
      <c r="G126" s="43">
        <v>37840</v>
      </c>
      <c r="H126" s="45"/>
      <c r="I126" s="43"/>
      <c r="J126" s="42" t="s">
        <v>205</v>
      </c>
    </row>
    <row r="127" spans="1:10" s="46" customFormat="1" ht="46.5" customHeight="1">
      <c r="A127" s="61" t="s">
        <v>234</v>
      </c>
      <c r="B127" s="40">
        <v>700</v>
      </c>
      <c r="C127" s="41">
        <v>70005</v>
      </c>
      <c r="D127" s="42" t="s">
        <v>235</v>
      </c>
      <c r="E127" s="43">
        <v>0</v>
      </c>
      <c r="F127" s="43"/>
      <c r="G127" s="43">
        <v>0</v>
      </c>
      <c r="H127" s="45"/>
      <c r="I127" s="43"/>
      <c r="J127" s="42" t="s">
        <v>231</v>
      </c>
    </row>
    <row r="128" spans="1:10" s="46" customFormat="1" ht="59.25" customHeight="1">
      <c r="A128" s="61" t="s">
        <v>236</v>
      </c>
      <c r="B128" s="40">
        <v>700</v>
      </c>
      <c r="C128" s="41">
        <v>70005</v>
      </c>
      <c r="D128" s="42" t="s">
        <v>237</v>
      </c>
      <c r="E128" s="43">
        <v>0</v>
      </c>
      <c r="F128" s="43"/>
      <c r="G128" s="43">
        <v>0</v>
      </c>
      <c r="H128" s="45"/>
      <c r="I128" s="43"/>
      <c r="J128" s="42" t="s">
        <v>231</v>
      </c>
    </row>
    <row r="129" spans="1:10" s="46" customFormat="1" ht="39" customHeight="1" hidden="1">
      <c r="A129" s="39" t="s">
        <v>238</v>
      </c>
      <c r="B129" s="40">
        <v>700</v>
      </c>
      <c r="C129" s="41">
        <v>70005</v>
      </c>
      <c r="D129" s="49" t="s">
        <v>239</v>
      </c>
      <c r="E129" s="43">
        <v>0</v>
      </c>
      <c r="F129" s="43">
        <v>0</v>
      </c>
      <c r="G129" s="44">
        <v>0</v>
      </c>
      <c r="H129" s="45"/>
      <c r="I129" s="43"/>
      <c r="J129" s="42" t="s">
        <v>231</v>
      </c>
    </row>
    <row r="130" spans="1:10" s="46" customFormat="1" ht="37.5" customHeight="1" hidden="1">
      <c r="A130" s="39" t="s">
        <v>240</v>
      </c>
      <c r="B130" s="40">
        <v>710</v>
      </c>
      <c r="C130" s="41">
        <v>71014</v>
      </c>
      <c r="D130" s="50" t="s">
        <v>241</v>
      </c>
      <c r="E130" s="43">
        <v>0</v>
      </c>
      <c r="F130" s="43"/>
      <c r="G130" s="44">
        <v>0</v>
      </c>
      <c r="H130" s="45"/>
      <c r="I130" s="43">
        <v>0</v>
      </c>
      <c r="J130" s="42" t="s">
        <v>231</v>
      </c>
    </row>
    <row r="131" spans="1:10" s="46" customFormat="1" ht="51.75" customHeight="1" hidden="1">
      <c r="A131" s="39" t="s">
        <v>242</v>
      </c>
      <c r="B131" s="40">
        <v>750</v>
      </c>
      <c r="C131" s="41">
        <v>75020</v>
      </c>
      <c r="D131" s="42" t="s">
        <v>243</v>
      </c>
      <c r="E131" s="43">
        <v>30500</v>
      </c>
      <c r="F131" s="43"/>
      <c r="G131" s="43">
        <v>30500</v>
      </c>
      <c r="H131" s="45"/>
      <c r="I131" s="43"/>
      <c r="J131" s="42" t="s">
        <v>231</v>
      </c>
    </row>
    <row r="132" spans="1:10" s="46" customFormat="1" ht="48.75" customHeight="1" hidden="1">
      <c r="A132" s="39" t="s">
        <v>244</v>
      </c>
      <c r="B132" s="40">
        <v>750</v>
      </c>
      <c r="C132" s="41">
        <v>75020</v>
      </c>
      <c r="D132" s="42" t="s">
        <v>245</v>
      </c>
      <c r="E132" s="43">
        <v>25000</v>
      </c>
      <c r="F132" s="43"/>
      <c r="G132" s="43">
        <v>25000</v>
      </c>
      <c r="H132" s="45"/>
      <c r="I132" s="43"/>
      <c r="J132" s="42" t="s">
        <v>231</v>
      </c>
    </row>
    <row r="133" spans="1:10" s="46" customFormat="1" ht="48.75" customHeight="1" hidden="1">
      <c r="A133" s="39" t="s">
        <v>246</v>
      </c>
      <c r="B133" s="40">
        <v>750</v>
      </c>
      <c r="C133" s="41">
        <v>75020</v>
      </c>
      <c r="D133" s="42" t="s">
        <v>247</v>
      </c>
      <c r="E133" s="43">
        <v>28000</v>
      </c>
      <c r="F133" s="43"/>
      <c r="G133" s="43">
        <v>28000</v>
      </c>
      <c r="H133" s="45"/>
      <c r="I133" s="43"/>
      <c r="J133" s="42" t="s">
        <v>231</v>
      </c>
    </row>
    <row r="134" spans="1:10" s="46" customFormat="1" ht="36.75" customHeight="1" hidden="1">
      <c r="A134" s="39" t="s">
        <v>248</v>
      </c>
      <c r="B134" s="40">
        <v>750</v>
      </c>
      <c r="C134" s="41">
        <v>75020</v>
      </c>
      <c r="D134" s="42" t="s">
        <v>249</v>
      </c>
      <c r="E134" s="43">
        <v>40000</v>
      </c>
      <c r="F134" s="43"/>
      <c r="G134" s="43">
        <v>40000</v>
      </c>
      <c r="H134" s="45"/>
      <c r="I134" s="43"/>
      <c r="J134" s="42" t="s">
        <v>231</v>
      </c>
    </row>
    <row r="135" spans="1:10" s="46" customFormat="1" ht="62.25" customHeight="1" hidden="1">
      <c r="A135" s="39" t="s">
        <v>250</v>
      </c>
      <c r="B135" s="40">
        <v>750</v>
      </c>
      <c r="C135" s="41">
        <v>75020</v>
      </c>
      <c r="D135" s="42" t="s">
        <v>251</v>
      </c>
      <c r="E135" s="43">
        <v>15000</v>
      </c>
      <c r="F135" s="43"/>
      <c r="G135" s="43">
        <v>15000</v>
      </c>
      <c r="H135" s="45"/>
      <c r="I135" s="43"/>
      <c r="J135" s="42" t="s">
        <v>231</v>
      </c>
    </row>
    <row r="136" spans="1:10" s="46" customFormat="1" ht="36" customHeight="1" hidden="1">
      <c r="A136" s="39" t="s">
        <v>252</v>
      </c>
      <c r="B136" s="40">
        <v>750</v>
      </c>
      <c r="C136" s="41">
        <v>75020</v>
      </c>
      <c r="D136" s="42" t="s">
        <v>253</v>
      </c>
      <c r="E136" s="43">
        <v>33550</v>
      </c>
      <c r="F136" s="43"/>
      <c r="G136" s="59">
        <v>33550</v>
      </c>
      <c r="H136" s="45"/>
      <c r="I136" s="43"/>
      <c r="J136" s="42" t="s">
        <v>231</v>
      </c>
    </row>
    <row r="137" spans="1:10" s="46" customFormat="1" ht="28.5" customHeight="1" hidden="1">
      <c r="A137" s="39" t="s">
        <v>254</v>
      </c>
      <c r="B137" s="40">
        <v>750</v>
      </c>
      <c r="C137" s="41">
        <v>75020</v>
      </c>
      <c r="D137" s="42" t="s">
        <v>255</v>
      </c>
      <c r="E137" s="43">
        <v>10056</v>
      </c>
      <c r="F137" s="43">
        <v>10056</v>
      </c>
      <c r="G137" s="59">
        <v>0</v>
      </c>
      <c r="H137" s="45"/>
      <c r="I137" s="43"/>
      <c r="J137" s="42" t="s">
        <v>231</v>
      </c>
    </row>
    <row r="138" spans="1:10" s="46" customFormat="1" ht="75.75" customHeight="1" hidden="1">
      <c r="A138" s="39" t="s">
        <v>256</v>
      </c>
      <c r="B138" s="40">
        <v>801</v>
      </c>
      <c r="C138" s="41">
        <v>80120</v>
      </c>
      <c r="D138" s="42" t="s">
        <v>257</v>
      </c>
      <c r="E138" s="43">
        <v>19770</v>
      </c>
      <c r="F138" s="43"/>
      <c r="G138" s="59">
        <v>19770</v>
      </c>
      <c r="H138" s="45"/>
      <c r="I138" s="43"/>
      <c r="J138" s="42" t="s">
        <v>231</v>
      </c>
    </row>
    <row r="139" spans="1:10" s="46" customFormat="1" ht="90" customHeight="1">
      <c r="A139" s="61" t="s">
        <v>258</v>
      </c>
      <c r="B139" s="40">
        <v>801</v>
      </c>
      <c r="C139" s="41">
        <v>80120</v>
      </c>
      <c r="D139" s="49" t="s">
        <v>259</v>
      </c>
      <c r="E139" s="43">
        <v>396349</v>
      </c>
      <c r="F139" s="43"/>
      <c r="G139" s="59">
        <v>396349</v>
      </c>
      <c r="H139" s="45"/>
      <c r="I139" s="43">
        <v>0</v>
      </c>
      <c r="J139" s="42" t="s">
        <v>231</v>
      </c>
    </row>
    <row r="140" spans="1:10" s="46" customFormat="1" ht="67.5" customHeight="1" hidden="1">
      <c r="A140" s="143" t="s">
        <v>260</v>
      </c>
      <c r="B140" s="143">
        <v>801</v>
      </c>
      <c r="C140" s="153">
        <v>80130</v>
      </c>
      <c r="D140" s="155" t="s">
        <v>261</v>
      </c>
      <c r="E140" s="149">
        <v>1016667</v>
      </c>
      <c r="F140" s="149"/>
      <c r="G140" s="149">
        <v>868342</v>
      </c>
      <c r="H140" s="47" t="s">
        <v>262</v>
      </c>
      <c r="I140" s="149"/>
      <c r="J140" s="139" t="s">
        <v>231</v>
      </c>
    </row>
    <row r="141" spans="1:10" s="46" customFormat="1" ht="12.75" hidden="1">
      <c r="A141" s="144"/>
      <c r="B141" s="144"/>
      <c r="C141" s="154"/>
      <c r="D141" s="156"/>
      <c r="E141" s="150"/>
      <c r="F141" s="150"/>
      <c r="G141" s="150"/>
      <c r="H141" s="45">
        <v>148325</v>
      </c>
      <c r="I141" s="150"/>
      <c r="J141" s="140"/>
    </row>
    <row r="142" spans="1:10" s="46" customFormat="1" ht="43.5" customHeight="1" hidden="1">
      <c r="A142" s="39" t="s">
        <v>263</v>
      </c>
      <c r="B142" s="40">
        <v>801</v>
      </c>
      <c r="C142" s="41">
        <v>80130</v>
      </c>
      <c r="D142" s="49" t="s">
        <v>264</v>
      </c>
      <c r="E142" s="43">
        <v>0</v>
      </c>
      <c r="F142" s="43">
        <v>0</v>
      </c>
      <c r="G142" s="43"/>
      <c r="H142" s="45"/>
      <c r="I142" s="43">
        <v>0</v>
      </c>
      <c r="J142" s="42" t="s">
        <v>231</v>
      </c>
    </row>
    <row r="143" spans="1:10" s="46" customFormat="1" ht="54" customHeight="1" hidden="1">
      <c r="A143" s="39" t="s">
        <v>265</v>
      </c>
      <c r="B143" s="40">
        <v>801</v>
      </c>
      <c r="C143" s="41">
        <v>80130</v>
      </c>
      <c r="D143" s="42" t="s">
        <v>266</v>
      </c>
      <c r="E143" s="43">
        <v>0</v>
      </c>
      <c r="F143" s="43"/>
      <c r="G143" s="44">
        <v>0</v>
      </c>
      <c r="H143" s="45"/>
      <c r="I143" s="43">
        <v>0</v>
      </c>
      <c r="J143" s="42" t="s">
        <v>231</v>
      </c>
    </row>
    <row r="144" spans="1:10" s="46" customFormat="1" ht="62.25" customHeight="1" hidden="1">
      <c r="A144" s="39" t="s">
        <v>267</v>
      </c>
      <c r="B144" s="40">
        <v>801</v>
      </c>
      <c r="C144" s="41">
        <v>80130</v>
      </c>
      <c r="D144" s="49" t="s">
        <v>268</v>
      </c>
      <c r="E144" s="43">
        <v>89182</v>
      </c>
      <c r="F144" s="43">
        <v>89182</v>
      </c>
      <c r="G144" s="43"/>
      <c r="H144" s="45"/>
      <c r="I144" s="43"/>
      <c r="J144" s="42" t="s">
        <v>231</v>
      </c>
    </row>
    <row r="145" spans="1:10" s="46" customFormat="1" ht="62.25" customHeight="1" hidden="1">
      <c r="A145" s="39" t="s">
        <v>269</v>
      </c>
      <c r="B145" s="40">
        <v>801</v>
      </c>
      <c r="C145" s="41">
        <v>80130</v>
      </c>
      <c r="D145" s="49" t="s">
        <v>270</v>
      </c>
      <c r="E145" s="43">
        <v>100000</v>
      </c>
      <c r="F145" s="43"/>
      <c r="G145" s="43">
        <v>100000</v>
      </c>
      <c r="H145" s="45"/>
      <c r="I145" s="43"/>
      <c r="J145" s="42" t="s">
        <v>231</v>
      </c>
    </row>
    <row r="146" spans="1:10" s="46" customFormat="1" ht="60.75" customHeight="1" hidden="1">
      <c r="A146" s="39" t="s">
        <v>271</v>
      </c>
      <c r="B146" s="40">
        <v>801</v>
      </c>
      <c r="C146" s="41">
        <v>80130</v>
      </c>
      <c r="D146" s="42" t="s">
        <v>272</v>
      </c>
      <c r="E146" s="43">
        <v>35000</v>
      </c>
      <c r="F146" s="43">
        <v>35000</v>
      </c>
      <c r="G146" s="43"/>
      <c r="H146" s="45"/>
      <c r="I146" s="43"/>
      <c r="J146" s="42" t="s">
        <v>231</v>
      </c>
    </row>
    <row r="147" spans="1:10" s="46" customFormat="1" ht="39.75" customHeight="1" hidden="1">
      <c r="A147" s="39" t="s">
        <v>273</v>
      </c>
      <c r="B147" s="40">
        <v>801</v>
      </c>
      <c r="C147" s="41">
        <v>80130</v>
      </c>
      <c r="D147" s="42" t="s">
        <v>274</v>
      </c>
      <c r="E147" s="43">
        <v>195800</v>
      </c>
      <c r="F147" s="43"/>
      <c r="G147" s="43">
        <v>195800</v>
      </c>
      <c r="H147" s="45"/>
      <c r="I147" s="43"/>
      <c r="J147" s="42" t="s">
        <v>231</v>
      </c>
    </row>
    <row r="148" spans="1:10" s="46" customFormat="1" ht="61.5" customHeight="1" hidden="1">
      <c r="A148" s="39" t="s">
        <v>275</v>
      </c>
      <c r="B148" s="40">
        <v>851</v>
      </c>
      <c r="C148" s="41">
        <v>85111</v>
      </c>
      <c r="D148" s="49" t="s">
        <v>276</v>
      </c>
      <c r="E148" s="43">
        <v>141096</v>
      </c>
      <c r="F148" s="43"/>
      <c r="G148" s="43">
        <v>141096</v>
      </c>
      <c r="H148" s="45"/>
      <c r="I148" s="43"/>
      <c r="J148" s="42" t="s">
        <v>277</v>
      </c>
    </row>
    <row r="149" spans="1:10" s="46" customFormat="1" ht="49.5" customHeight="1" hidden="1">
      <c r="A149" s="39" t="s">
        <v>278</v>
      </c>
      <c r="B149" s="40">
        <v>851</v>
      </c>
      <c r="C149" s="41">
        <v>85111</v>
      </c>
      <c r="D149" s="49" t="s">
        <v>279</v>
      </c>
      <c r="E149" s="43">
        <v>1060000</v>
      </c>
      <c r="F149" s="43"/>
      <c r="G149" s="43">
        <v>1060000</v>
      </c>
      <c r="H149" s="45"/>
      <c r="I149" s="43"/>
      <c r="J149" s="42" t="s">
        <v>277</v>
      </c>
    </row>
    <row r="150" spans="1:10" s="46" customFormat="1" ht="25.5" customHeight="1" hidden="1">
      <c r="A150" s="39" t="s">
        <v>280</v>
      </c>
      <c r="B150" s="40">
        <v>851</v>
      </c>
      <c r="C150" s="41">
        <v>85111</v>
      </c>
      <c r="D150" s="42" t="s">
        <v>281</v>
      </c>
      <c r="E150" s="43">
        <v>590582</v>
      </c>
      <c r="F150" s="43"/>
      <c r="G150" s="43">
        <v>590582</v>
      </c>
      <c r="H150" s="45"/>
      <c r="I150" s="43"/>
      <c r="J150" s="42" t="s">
        <v>277</v>
      </c>
    </row>
    <row r="151" spans="1:10" s="46" customFormat="1" ht="75.75" customHeight="1">
      <c r="A151" s="61" t="s">
        <v>282</v>
      </c>
      <c r="B151" s="40">
        <v>852</v>
      </c>
      <c r="C151" s="40">
        <v>85202</v>
      </c>
      <c r="D151" s="49" t="s">
        <v>283</v>
      </c>
      <c r="E151" s="43">
        <f>599546-3250-100000</f>
        <v>496296</v>
      </c>
      <c r="F151" s="43"/>
      <c r="G151" s="43">
        <f>599546-3250-100000</f>
        <v>496296</v>
      </c>
      <c r="H151" s="45"/>
      <c r="I151" s="43"/>
      <c r="J151" s="42" t="s">
        <v>231</v>
      </c>
    </row>
    <row r="152" spans="1:10" s="46" customFormat="1" ht="55.5" customHeight="1" hidden="1">
      <c r="A152" s="39" t="s">
        <v>284</v>
      </c>
      <c r="B152" s="40">
        <v>852</v>
      </c>
      <c r="C152" s="40">
        <v>85202</v>
      </c>
      <c r="D152" s="49" t="s">
        <v>285</v>
      </c>
      <c r="E152" s="43"/>
      <c r="F152" s="43"/>
      <c r="G152" s="43"/>
      <c r="H152" s="45"/>
      <c r="I152" s="43"/>
      <c r="J152" s="42" t="s">
        <v>231</v>
      </c>
    </row>
    <row r="153" spans="1:10" s="46" customFormat="1" ht="42" customHeight="1" hidden="1">
      <c r="A153" s="39" t="s">
        <v>286</v>
      </c>
      <c r="B153" s="40">
        <v>852</v>
      </c>
      <c r="C153" s="40">
        <v>85202</v>
      </c>
      <c r="D153" s="49" t="s">
        <v>287</v>
      </c>
      <c r="E153" s="43">
        <v>0</v>
      </c>
      <c r="F153" s="43">
        <v>0</v>
      </c>
      <c r="G153" s="43">
        <v>0</v>
      </c>
      <c r="H153" s="45"/>
      <c r="I153" s="43"/>
      <c r="J153" s="42" t="s">
        <v>231</v>
      </c>
    </row>
    <row r="154" spans="1:10" s="46" customFormat="1" ht="24" customHeight="1" hidden="1">
      <c r="A154" s="39" t="s">
        <v>288</v>
      </c>
      <c r="B154" s="40">
        <v>853</v>
      </c>
      <c r="C154" s="40">
        <v>85333</v>
      </c>
      <c r="D154" s="42" t="s">
        <v>289</v>
      </c>
      <c r="E154" s="43">
        <v>4368</v>
      </c>
      <c r="F154" s="43">
        <v>4368</v>
      </c>
      <c r="G154" s="43"/>
      <c r="H154" s="45"/>
      <c r="I154" s="43"/>
      <c r="J154" s="42" t="s">
        <v>290</v>
      </c>
    </row>
    <row r="155" spans="1:10" s="46" customFormat="1" ht="32.25" customHeight="1" hidden="1">
      <c r="A155" s="39" t="s">
        <v>291</v>
      </c>
      <c r="B155" s="40">
        <v>853</v>
      </c>
      <c r="C155" s="40">
        <v>85395</v>
      </c>
      <c r="D155" s="49" t="s">
        <v>292</v>
      </c>
      <c r="E155" s="43">
        <v>0</v>
      </c>
      <c r="F155" s="43">
        <v>0</v>
      </c>
      <c r="G155" s="43"/>
      <c r="H155" s="45"/>
      <c r="I155" s="43"/>
      <c r="J155" s="42" t="s">
        <v>231</v>
      </c>
    </row>
    <row r="156" spans="1:10" s="46" customFormat="1" ht="43.5" customHeight="1" hidden="1">
      <c r="A156" s="39" t="s">
        <v>293</v>
      </c>
      <c r="B156" s="40">
        <v>853</v>
      </c>
      <c r="C156" s="40">
        <v>85395</v>
      </c>
      <c r="D156" s="49" t="s">
        <v>294</v>
      </c>
      <c r="E156" s="43">
        <v>1142832</v>
      </c>
      <c r="F156" s="43">
        <v>328198</v>
      </c>
      <c r="G156" s="43">
        <v>234406</v>
      </c>
      <c r="H156" s="45"/>
      <c r="I156" s="51">
        <v>580228</v>
      </c>
      <c r="J156" s="42" t="s">
        <v>231</v>
      </c>
    </row>
    <row r="157" spans="1:10" s="46" customFormat="1" ht="31.5" customHeight="1" hidden="1">
      <c r="A157" s="39" t="s">
        <v>295</v>
      </c>
      <c r="B157" s="40">
        <v>853</v>
      </c>
      <c r="C157" s="40">
        <v>85395</v>
      </c>
      <c r="D157" s="49" t="s">
        <v>296</v>
      </c>
      <c r="E157" s="43">
        <v>510000</v>
      </c>
      <c r="F157" s="43">
        <v>90000</v>
      </c>
      <c r="G157" s="43"/>
      <c r="H157" s="45"/>
      <c r="I157" s="51">
        <v>420000</v>
      </c>
      <c r="J157" s="42" t="s">
        <v>231</v>
      </c>
    </row>
    <row r="158" spans="1:10" s="46" customFormat="1" ht="65.25" customHeight="1" hidden="1">
      <c r="A158" s="39" t="s">
        <v>297</v>
      </c>
      <c r="B158" s="50" t="s">
        <v>298</v>
      </c>
      <c r="C158" s="40">
        <v>85403</v>
      </c>
      <c r="D158" s="49" t="s">
        <v>299</v>
      </c>
      <c r="E158" s="43">
        <v>0</v>
      </c>
      <c r="F158" s="43">
        <v>0</v>
      </c>
      <c r="G158" s="43"/>
      <c r="H158" s="45"/>
      <c r="I158" s="43">
        <v>0</v>
      </c>
      <c r="J158" s="42" t="s">
        <v>231</v>
      </c>
    </row>
    <row r="159" spans="1:10" s="46" customFormat="1" ht="33.75" customHeight="1" hidden="1">
      <c r="A159" s="39" t="s">
        <v>300</v>
      </c>
      <c r="B159" s="40">
        <v>921</v>
      </c>
      <c r="C159" s="40">
        <v>92120</v>
      </c>
      <c r="D159" s="49" t="s">
        <v>301</v>
      </c>
      <c r="E159" s="43">
        <v>0</v>
      </c>
      <c r="F159" s="43">
        <v>0</v>
      </c>
      <c r="G159" s="43"/>
      <c r="H159" s="45"/>
      <c r="I159" s="43">
        <v>0</v>
      </c>
      <c r="J159" s="42" t="s">
        <v>231</v>
      </c>
    </row>
    <row r="160" spans="1:10" s="46" customFormat="1" ht="30.75" customHeight="1" hidden="1">
      <c r="A160" s="39" t="s">
        <v>302</v>
      </c>
      <c r="B160" s="40">
        <v>921</v>
      </c>
      <c r="C160" s="40">
        <v>92195</v>
      </c>
      <c r="D160" s="49" t="s">
        <v>303</v>
      </c>
      <c r="E160" s="43">
        <v>0</v>
      </c>
      <c r="F160" s="43">
        <v>0</v>
      </c>
      <c r="G160" s="43"/>
      <c r="H160" s="45"/>
      <c r="I160" s="43"/>
      <c r="J160" s="42" t="s">
        <v>231</v>
      </c>
    </row>
    <row r="161" spans="1:10" s="46" customFormat="1" ht="25.5">
      <c r="A161" s="141">
        <v>48</v>
      </c>
      <c r="B161" s="143">
        <v>600</v>
      </c>
      <c r="C161" s="143">
        <v>60014</v>
      </c>
      <c r="D161" s="145" t="s">
        <v>304</v>
      </c>
      <c r="E161" s="147">
        <f>5000-4166</f>
        <v>834</v>
      </c>
      <c r="F161" s="149">
        <v>834</v>
      </c>
      <c r="G161" s="149"/>
      <c r="H161" s="45" t="s">
        <v>305</v>
      </c>
      <c r="I161" s="149"/>
      <c r="J161" s="139" t="s">
        <v>231</v>
      </c>
    </row>
    <row r="162" spans="1:10" s="46" customFormat="1" ht="14.25" customHeight="1">
      <c r="A162" s="142"/>
      <c r="B162" s="144"/>
      <c r="C162" s="144"/>
      <c r="D162" s="146"/>
      <c r="E162" s="148"/>
      <c r="F162" s="150"/>
      <c r="G162" s="150"/>
      <c r="H162" s="52">
        <v>0</v>
      </c>
      <c r="I162" s="150"/>
      <c r="J162" s="140"/>
    </row>
    <row r="163" spans="1:10" s="46" customFormat="1" ht="80.25" customHeight="1" hidden="1">
      <c r="A163" s="39">
        <v>49</v>
      </c>
      <c r="B163" s="40">
        <v>600</v>
      </c>
      <c r="C163" s="40">
        <v>60014</v>
      </c>
      <c r="D163" s="49" t="s">
        <v>306</v>
      </c>
      <c r="E163" s="43">
        <v>482553</v>
      </c>
      <c r="F163" s="43">
        <v>482553</v>
      </c>
      <c r="G163" s="43"/>
      <c r="H163" s="45"/>
      <c r="I163" s="43"/>
      <c r="J163" s="53" t="s">
        <v>205</v>
      </c>
    </row>
    <row r="164" spans="1:10" s="46" customFormat="1" ht="77.25" customHeight="1" hidden="1">
      <c r="A164" s="39" t="s">
        <v>307</v>
      </c>
      <c r="B164" s="40">
        <v>801</v>
      </c>
      <c r="C164" s="40">
        <v>80130</v>
      </c>
      <c r="D164" s="49" t="s">
        <v>308</v>
      </c>
      <c r="E164" s="43">
        <v>45000</v>
      </c>
      <c r="F164" s="43">
        <v>45000</v>
      </c>
      <c r="G164" s="43"/>
      <c r="H164" s="45"/>
      <c r="I164" s="43"/>
      <c r="J164" s="42" t="s">
        <v>231</v>
      </c>
    </row>
    <row r="165" spans="1:10" s="46" customFormat="1" ht="62.25" customHeight="1" hidden="1">
      <c r="A165" s="39">
        <v>51</v>
      </c>
      <c r="B165" s="40">
        <v>801</v>
      </c>
      <c r="C165" s="40">
        <v>80130</v>
      </c>
      <c r="D165" s="49" t="s">
        <v>309</v>
      </c>
      <c r="E165" s="43">
        <v>80000</v>
      </c>
      <c r="F165" s="43">
        <v>80000</v>
      </c>
      <c r="G165" s="43"/>
      <c r="H165" s="45"/>
      <c r="I165" s="43"/>
      <c r="J165" s="42" t="s">
        <v>231</v>
      </c>
    </row>
    <row r="166" spans="1:10" s="46" customFormat="1" ht="38.25" customHeight="1" hidden="1">
      <c r="A166" s="39">
        <v>52</v>
      </c>
      <c r="B166" s="40">
        <v>801</v>
      </c>
      <c r="C166" s="40">
        <v>80130</v>
      </c>
      <c r="D166" s="49" t="s">
        <v>310</v>
      </c>
      <c r="E166" s="43">
        <v>36423</v>
      </c>
      <c r="F166" s="43">
        <v>36423</v>
      </c>
      <c r="G166" s="43"/>
      <c r="H166" s="45"/>
      <c r="I166" s="43"/>
      <c r="J166" s="54" t="s">
        <v>311</v>
      </c>
    </row>
    <row r="167" spans="1:10" s="46" customFormat="1" ht="39.75" customHeight="1" hidden="1">
      <c r="A167" s="39">
        <v>53</v>
      </c>
      <c r="B167" s="40">
        <v>600</v>
      </c>
      <c r="C167" s="40">
        <v>60014</v>
      </c>
      <c r="D167" s="49" t="s">
        <v>312</v>
      </c>
      <c r="E167" s="43">
        <v>58560</v>
      </c>
      <c r="F167" s="43">
        <v>58560</v>
      </c>
      <c r="G167" s="43"/>
      <c r="H167" s="45"/>
      <c r="I167" s="43"/>
      <c r="J167" s="54" t="s">
        <v>205</v>
      </c>
    </row>
    <row r="168" spans="1:10" s="46" customFormat="1" ht="36" customHeight="1" hidden="1">
      <c r="A168" s="39">
        <v>54</v>
      </c>
      <c r="B168" s="40">
        <v>600</v>
      </c>
      <c r="C168" s="40">
        <v>60014</v>
      </c>
      <c r="D168" s="49" t="s">
        <v>313</v>
      </c>
      <c r="E168" s="43">
        <v>30060</v>
      </c>
      <c r="F168" s="43">
        <v>30060</v>
      </c>
      <c r="G168" s="43"/>
      <c r="H168" s="45"/>
      <c r="I168" s="43"/>
      <c r="J168" s="54" t="s">
        <v>205</v>
      </c>
    </row>
    <row r="169" spans="1:10" s="46" customFormat="1" ht="28.5" customHeight="1" hidden="1">
      <c r="A169" s="39">
        <v>55</v>
      </c>
      <c r="B169" s="40">
        <v>750</v>
      </c>
      <c r="C169" s="40">
        <v>75020</v>
      </c>
      <c r="D169" s="49" t="s">
        <v>314</v>
      </c>
      <c r="E169" s="43">
        <v>3551</v>
      </c>
      <c r="F169" s="43">
        <v>3551</v>
      </c>
      <c r="G169" s="43"/>
      <c r="H169" s="45"/>
      <c r="I169" s="43"/>
      <c r="J169" s="54" t="s">
        <v>231</v>
      </c>
    </row>
    <row r="170" spans="1:10" s="46" customFormat="1" ht="123.75" customHeight="1">
      <c r="A170" s="61">
        <v>56</v>
      </c>
      <c r="B170" s="40">
        <v>926</v>
      </c>
      <c r="C170" s="40">
        <v>92601</v>
      </c>
      <c r="D170" s="49" t="s">
        <v>315</v>
      </c>
      <c r="E170" s="43">
        <f>F170+G170+H170</f>
        <v>1859827</v>
      </c>
      <c r="F170" s="43">
        <f>138827--30000</f>
        <v>168827</v>
      </c>
      <c r="G170" s="43">
        <v>1025000</v>
      </c>
      <c r="H170" s="52">
        <v>666000</v>
      </c>
      <c r="I170" s="43"/>
      <c r="J170" s="54" t="s">
        <v>231</v>
      </c>
    </row>
    <row r="171" spans="1:10" s="46" customFormat="1" ht="41.25" customHeight="1" hidden="1">
      <c r="A171" s="39">
        <v>57</v>
      </c>
      <c r="B171" s="40">
        <v>801</v>
      </c>
      <c r="C171" s="40">
        <v>80130</v>
      </c>
      <c r="D171" s="49" t="s">
        <v>316</v>
      </c>
      <c r="E171" s="43">
        <v>60000</v>
      </c>
      <c r="F171" s="43">
        <v>60000</v>
      </c>
      <c r="G171" s="43"/>
      <c r="H171" s="45"/>
      <c r="I171" s="43"/>
      <c r="J171" s="54" t="s">
        <v>231</v>
      </c>
    </row>
    <row r="172" spans="1:10" s="46" customFormat="1" ht="39.75" customHeight="1" hidden="1">
      <c r="A172" s="39">
        <v>58</v>
      </c>
      <c r="B172" s="40">
        <v>852</v>
      </c>
      <c r="C172" s="40">
        <v>85202</v>
      </c>
      <c r="D172" s="49" t="s">
        <v>317</v>
      </c>
      <c r="E172" s="43">
        <v>24400</v>
      </c>
      <c r="F172" s="43">
        <v>24400</v>
      </c>
      <c r="G172" s="43"/>
      <c r="H172" s="45"/>
      <c r="I172" s="43"/>
      <c r="J172" s="54" t="s">
        <v>231</v>
      </c>
    </row>
    <row r="173" spans="1:10" s="46" customFormat="1" ht="30.75" customHeight="1" hidden="1">
      <c r="A173" s="39">
        <v>59</v>
      </c>
      <c r="B173" s="40">
        <v>600</v>
      </c>
      <c r="C173" s="40">
        <v>60014</v>
      </c>
      <c r="D173" s="49" t="s">
        <v>318</v>
      </c>
      <c r="E173" s="43">
        <v>0</v>
      </c>
      <c r="F173" s="43">
        <v>0</v>
      </c>
      <c r="G173" s="43">
        <v>0</v>
      </c>
      <c r="H173" s="45"/>
      <c r="I173" s="43">
        <v>0</v>
      </c>
      <c r="J173" s="54" t="s">
        <v>205</v>
      </c>
    </row>
    <row r="174" spans="1:10" s="46" customFormat="1" ht="48" customHeight="1" hidden="1">
      <c r="A174" s="39">
        <v>60</v>
      </c>
      <c r="B174" s="40">
        <v>600</v>
      </c>
      <c r="C174" s="40">
        <v>60014</v>
      </c>
      <c r="D174" s="49" t="s">
        <v>319</v>
      </c>
      <c r="E174" s="43">
        <v>0</v>
      </c>
      <c r="F174" s="43">
        <v>0</v>
      </c>
      <c r="G174" s="43"/>
      <c r="H174" s="45"/>
      <c r="I174" s="43">
        <v>0</v>
      </c>
      <c r="J174" s="54" t="s">
        <v>205</v>
      </c>
    </row>
    <row r="175" spans="1:10" s="46" customFormat="1" ht="78" customHeight="1" hidden="1">
      <c r="A175" s="39">
        <v>61</v>
      </c>
      <c r="B175" s="40">
        <v>754</v>
      </c>
      <c r="C175" s="40">
        <v>75411</v>
      </c>
      <c r="D175" s="49" t="s">
        <v>320</v>
      </c>
      <c r="E175" s="43">
        <v>13765</v>
      </c>
      <c r="F175" s="43">
        <v>13765</v>
      </c>
      <c r="G175" s="43"/>
      <c r="H175" s="45"/>
      <c r="I175" s="43"/>
      <c r="J175" s="54" t="s">
        <v>321</v>
      </c>
    </row>
    <row r="176" spans="1:10" s="46" customFormat="1" ht="54" customHeight="1" hidden="1">
      <c r="A176" s="39">
        <v>62</v>
      </c>
      <c r="B176" s="40">
        <v>750</v>
      </c>
      <c r="C176" s="40">
        <v>75020</v>
      </c>
      <c r="D176" s="49" t="s">
        <v>322</v>
      </c>
      <c r="E176" s="43">
        <v>7223</v>
      </c>
      <c r="F176" s="43">
        <v>7223</v>
      </c>
      <c r="G176" s="43"/>
      <c r="H176" s="45"/>
      <c r="I176" s="43"/>
      <c r="J176" s="54" t="s">
        <v>231</v>
      </c>
    </row>
    <row r="177" spans="1:10" s="46" customFormat="1" ht="48.75" customHeight="1" hidden="1">
      <c r="A177" s="39">
        <v>63</v>
      </c>
      <c r="B177" s="40">
        <v>754</v>
      </c>
      <c r="C177" s="40">
        <v>75495</v>
      </c>
      <c r="D177" s="49" t="s">
        <v>323</v>
      </c>
      <c r="E177" s="43">
        <v>30000</v>
      </c>
      <c r="F177" s="43">
        <v>30000</v>
      </c>
      <c r="G177" s="43"/>
      <c r="H177" s="45"/>
      <c r="I177" s="43"/>
      <c r="J177" s="54"/>
    </row>
    <row r="178" spans="1:10" s="46" customFormat="1" ht="58.5" customHeight="1" hidden="1">
      <c r="A178" s="39">
        <v>64</v>
      </c>
      <c r="B178" s="40">
        <v>600</v>
      </c>
      <c r="C178" s="40">
        <v>60014</v>
      </c>
      <c r="D178" s="49" t="s">
        <v>324</v>
      </c>
      <c r="E178" s="43">
        <v>0</v>
      </c>
      <c r="F178" s="43">
        <v>0</v>
      </c>
      <c r="G178" s="43"/>
      <c r="H178" s="42"/>
      <c r="I178" s="43"/>
      <c r="J178" s="54" t="s">
        <v>205</v>
      </c>
    </row>
    <row r="179" spans="1:10" s="46" customFormat="1" ht="31.5" customHeight="1" hidden="1">
      <c r="A179" s="39">
        <v>65</v>
      </c>
      <c r="B179" s="40">
        <v>600</v>
      </c>
      <c r="C179" s="40">
        <v>60014</v>
      </c>
      <c r="D179" s="49" t="s">
        <v>325</v>
      </c>
      <c r="E179" s="43">
        <v>0</v>
      </c>
      <c r="F179" s="43">
        <v>0</v>
      </c>
      <c r="G179" s="43"/>
      <c r="H179" s="42"/>
      <c r="I179" s="43"/>
      <c r="J179" s="54" t="s">
        <v>205</v>
      </c>
    </row>
    <row r="180" spans="1:10" s="46" customFormat="1" ht="30" customHeight="1" hidden="1">
      <c r="A180" s="39">
        <v>66</v>
      </c>
      <c r="B180" s="40">
        <v>600</v>
      </c>
      <c r="C180" s="40">
        <v>60014</v>
      </c>
      <c r="D180" s="49" t="s">
        <v>326</v>
      </c>
      <c r="E180" s="43">
        <v>0</v>
      </c>
      <c r="F180" s="43">
        <v>0</v>
      </c>
      <c r="G180" s="43"/>
      <c r="H180" s="42"/>
      <c r="I180" s="43"/>
      <c r="J180" s="54" t="s">
        <v>205</v>
      </c>
    </row>
    <row r="181" spans="1:10" s="46" customFormat="1" ht="29.25" customHeight="1" hidden="1">
      <c r="A181" s="39">
        <v>67</v>
      </c>
      <c r="B181" s="40">
        <v>600</v>
      </c>
      <c r="C181" s="40">
        <v>60014</v>
      </c>
      <c r="D181" s="49" t="s">
        <v>327</v>
      </c>
      <c r="E181" s="43">
        <v>0</v>
      </c>
      <c r="F181" s="43">
        <v>0</v>
      </c>
      <c r="G181" s="43"/>
      <c r="H181" s="42"/>
      <c r="I181" s="43"/>
      <c r="J181" s="54" t="s">
        <v>205</v>
      </c>
    </row>
    <row r="182" spans="1:10" s="46" customFormat="1" ht="30.75" customHeight="1" hidden="1">
      <c r="A182" s="39">
        <v>68</v>
      </c>
      <c r="B182" s="40">
        <v>600</v>
      </c>
      <c r="C182" s="40">
        <v>60014</v>
      </c>
      <c r="D182" s="49" t="s">
        <v>328</v>
      </c>
      <c r="E182" s="43">
        <v>33550</v>
      </c>
      <c r="F182" s="43">
        <v>33550</v>
      </c>
      <c r="G182" s="43"/>
      <c r="H182" s="42"/>
      <c r="I182" s="43"/>
      <c r="J182" s="54" t="s">
        <v>205</v>
      </c>
    </row>
    <row r="183" spans="1:10" s="46" customFormat="1" ht="51" customHeight="1" hidden="1">
      <c r="A183" s="39">
        <v>69</v>
      </c>
      <c r="B183" s="40">
        <v>600</v>
      </c>
      <c r="C183" s="40">
        <v>60014</v>
      </c>
      <c r="D183" s="49" t="s">
        <v>329</v>
      </c>
      <c r="E183" s="43">
        <v>0</v>
      </c>
      <c r="F183" s="43">
        <v>0</v>
      </c>
      <c r="G183" s="43"/>
      <c r="H183" s="42"/>
      <c r="I183" s="43"/>
      <c r="J183" s="54" t="s">
        <v>205</v>
      </c>
    </row>
    <row r="184" spans="1:10" s="46" customFormat="1" ht="38.25" customHeight="1" hidden="1">
      <c r="A184" s="39">
        <v>70</v>
      </c>
      <c r="B184" s="40">
        <v>600</v>
      </c>
      <c r="C184" s="40">
        <v>60014</v>
      </c>
      <c r="D184" s="49" t="s">
        <v>330</v>
      </c>
      <c r="E184" s="43">
        <v>276715</v>
      </c>
      <c r="F184" s="43">
        <v>276715</v>
      </c>
      <c r="G184" s="43"/>
      <c r="H184" s="42"/>
      <c r="I184" s="43"/>
      <c r="J184" s="54" t="s">
        <v>205</v>
      </c>
    </row>
    <row r="185" spans="1:10" s="46" customFormat="1" ht="55.5" customHeight="1" hidden="1">
      <c r="A185" s="39">
        <v>71</v>
      </c>
      <c r="B185" s="40">
        <v>600</v>
      </c>
      <c r="C185" s="40">
        <v>60014</v>
      </c>
      <c r="D185" s="49" t="s">
        <v>331</v>
      </c>
      <c r="E185" s="43">
        <v>0</v>
      </c>
      <c r="F185" s="43">
        <v>0</v>
      </c>
      <c r="G185" s="43"/>
      <c r="H185" s="42"/>
      <c r="I185" s="43"/>
      <c r="J185" s="54" t="s">
        <v>205</v>
      </c>
    </row>
    <row r="186" spans="1:10" s="46" customFormat="1" ht="50.25" customHeight="1" hidden="1">
      <c r="A186" s="39">
        <v>72</v>
      </c>
      <c r="B186" s="40">
        <v>600</v>
      </c>
      <c r="C186" s="40">
        <v>60014</v>
      </c>
      <c r="D186" s="49" t="s">
        <v>332</v>
      </c>
      <c r="E186" s="43">
        <v>23546</v>
      </c>
      <c r="F186" s="43">
        <v>23546</v>
      </c>
      <c r="G186" s="43"/>
      <c r="H186" s="42"/>
      <c r="I186" s="43"/>
      <c r="J186" s="54" t="s">
        <v>205</v>
      </c>
    </row>
    <row r="187" spans="1:10" s="46" customFormat="1" ht="23.25" customHeight="1" hidden="1">
      <c r="A187" s="39">
        <v>73</v>
      </c>
      <c r="B187" s="40">
        <v>600</v>
      </c>
      <c r="C187" s="40">
        <v>60014</v>
      </c>
      <c r="D187" s="49" t="s">
        <v>333</v>
      </c>
      <c r="E187" s="43">
        <v>28792</v>
      </c>
      <c r="F187" s="43">
        <v>28792</v>
      </c>
      <c r="G187" s="43"/>
      <c r="H187" s="42"/>
      <c r="I187" s="43"/>
      <c r="J187" s="54" t="s">
        <v>205</v>
      </c>
    </row>
    <row r="188" spans="1:10" s="46" customFormat="1" ht="23.25" customHeight="1" hidden="1">
      <c r="A188" s="39">
        <v>74</v>
      </c>
      <c r="B188" s="40">
        <v>921</v>
      </c>
      <c r="C188" s="40">
        <v>92120</v>
      </c>
      <c r="D188" s="49" t="s">
        <v>334</v>
      </c>
      <c r="E188" s="43">
        <v>47175</v>
      </c>
      <c r="F188" s="43">
        <v>47175</v>
      </c>
      <c r="G188" s="43"/>
      <c r="H188" s="42"/>
      <c r="I188" s="43"/>
      <c r="J188" s="54" t="s">
        <v>335</v>
      </c>
    </row>
    <row r="189" spans="1:10" s="46" customFormat="1" ht="63" customHeight="1" hidden="1">
      <c r="A189" s="39">
        <v>75</v>
      </c>
      <c r="B189" s="40">
        <v>600</v>
      </c>
      <c r="C189" s="40">
        <v>60014</v>
      </c>
      <c r="D189" s="49" t="s">
        <v>336</v>
      </c>
      <c r="E189" s="43">
        <v>10000</v>
      </c>
      <c r="F189" s="43">
        <v>10000</v>
      </c>
      <c r="G189" s="43"/>
      <c r="H189" s="42"/>
      <c r="I189" s="43"/>
      <c r="J189" s="54" t="s">
        <v>231</v>
      </c>
    </row>
    <row r="190" spans="1:10" s="46" customFormat="1" ht="26.25" customHeight="1" hidden="1">
      <c r="A190" s="39">
        <v>76</v>
      </c>
      <c r="B190" s="40">
        <v>750</v>
      </c>
      <c r="C190" s="40">
        <v>75020</v>
      </c>
      <c r="D190" s="49" t="s">
        <v>337</v>
      </c>
      <c r="E190" s="43">
        <v>39920</v>
      </c>
      <c r="F190" s="43">
        <v>39920</v>
      </c>
      <c r="G190" s="43"/>
      <c r="H190" s="42"/>
      <c r="I190" s="43"/>
      <c r="J190" s="54" t="s">
        <v>231</v>
      </c>
    </row>
    <row r="191" spans="1:10" s="46" customFormat="1" ht="25.5" customHeight="1" hidden="1">
      <c r="A191" s="55">
        <v>77</v>
      </c>
      <c r="B191" s="40">
        <v>630</v>
      </c>
      <c r="C191" s="40">
        <v>63003</v>
      </c>
      <c r="D191" s="49" t="s">
        <v>338</v>
      </c>
      <c r="E191" s="43">
        <v>0</v>
      </c>
      <c r="F191" s="43">
        <v>0</v>
      </c>
      <c r="G191" s="43"/>
      <c r="H191" s="42"/>
      <c r="I191" s="43">
        <v>0</v>
      </c>
      <c r="J191" s="54" t="s">
        <v>231</v>
      </c>
    </row>
    <row r="192" spans="1:10" s="46" customFormat="1" ht="65.25" customHeight="1" hidden="1">
      <c r="A192" s="55">
        <v>78</v>
      </c>
      <c r="B192" s="40">
        <v>801</v>
      </c>
      <c r="C192" s="40">
        <v>80130</v>
      </c>
      <c r="D192" s="49" t="s">
        <v>339</v>
      </c>
      <c r="E192" s="43">
        <v>12183</v>
      </c>
      <c r="F192" s="43">
        <v>12183</v>
      </c>
      <c r="G192" s="43"/>
      <c r="H192" s="42"/>
      <c r="I192" s="43"/>
      <c r="J192" s="54" t="s">
        <v>340</v>
      </c>
    </row>
    <row r="193" spans="1:10" s="46" customFormat="1" ht="65.25" customHeight="1" hidden="1">
      <c r="A193" s="55">
        <v>79</v>
      </c>
      <c r="B193" s="40">
        <v>801</v>
      </c>
      <c r="C193" s="40">
        <v>80130</v>
      </c>
      <c r="D193" s="49" t="s">
        <v>341</v>
      </c>
      <c r="E193" s="43">
        <v>7930</v>
      </c>
      <c r="F193" s="43">
        <v>7930</v>
      </c>
      <c r="G193" s="43"/>
      <c r="H193" s="42"/>
      <c r="I193" s="43"/>
      <c r="J193" s="54" t="s">
        <v>231</v>
      </c>
    </row>
    <row r="194" spans="1:10" s="46" customFormat="1" ht="65.25" customHeight="1" hidden="1">
      <c r="A194" s="55">
        <v>80</v>
      </c>
      <c r="B194" s="40">
        <v>600</v>
      </c>
      <c r="C194" s="40">
        <v>60014</v>
      </c>
      <c r="D194" s="49" t="s">
        <v>342</v>
      </c>
      <c r="E194" s="43">
        <v>51510</v>
      </c>
      <c r="F194" s="43">
        <v>21210</v>
      </c>
      <c r="G194" s="43">
        <v>9090</v>
      </c>
      <c r="H194" s="42"/>
      <c r="I194" s="43">
        <v>21210</v>
      </c>
      <c r="J194" s="54" t="s">
        <v>205</v>
      </c>
    </row>
    <row r="195" spans="1:10" s="46" customFormat="1" ht="65.25" customHeight="1" hidden="1">
      <c r="A195" s="55">
        <v>81</v>
      </c>
      <c r="B195" s="40">
        <v>700</v>
      </c>
      <c r="C195" s="40">
        <v>70005</v>
      </c>
      <c r="D195" s="49" t="s">
        <v>343</v>
      </c>
      <c r="E195" s="43">
        <v>15006</v>
      </c>
      <c r="F195" s="43">
        <v>15006</v>
      </c>
      <c r="G195" s="43"/>
      <c r="H195" s="42"/>
      <c r="I195" s="43"/>
      <c r="J195" s="54" t="s">
        <v>231</v>
      </c>
    </row>
    <row r="196" spans="1:10" s="46" customFormat="1" ht="65.25" customHeight="1" hidden="1">
      <c r="A196" s="55">
        <v>82</v>
      </c>
      <c r="B196" s="40">
        <v>853</v>
      </c>
      <c r="C196" s="40">
        <v>85321</v>
      </c>
      <c r="D196" s="49" t="s">
        <v>344</v>
      </c>
      <c r="E196" s="43">
        <v>8000</v>
      </c>
      <c r="F196" s="43">
        <v>8000</v>
      </c>
      <c r="G196" s="43"/>
      <c r="H196" s="42"/>
      <c r="I196" s="43"/>
      <c r="J196" s="54" t="s">
        <v>231</v>
      </c>
    </row>
    <row r="197" spans="1:10" s="46" customFormat="1" ht="109.5" customHeight="1" hidden="1">
      <c r="A197" s="55">
        <v>83</v>
      </c>
      <c r="B197" s="40">
        <v>801</v>
      </c>
      <c r="C197" s="40">
        <v>80114</v>
      </c>
      <c r="D197" s="49" t="s">
        <v>345</v>
      </c>
      <c r="E197" s="43">
        <f>71900-66900</f>
        <v>5000</v>
      </c>
      <c r="F197" s="43">
        <v>5000</v>
      </c>
      <c r="G197" s="43"/>
      <c r="H197" s="42"/>
      <c r="I197" s="43"/>
      <c r="J197" s="54" t="s">
        <v>231</v>
      </c>
    </row>
    <row r="198" spans="1:10" s="46" customFormat="1" ht="65.25" customHeight="1" hidden="1">
      <c r="A198" s="55">
        <v>84</v>
      </c>
      <c r="B198" s="40">
        <v>600</v>
      </c>
      <c r="C198" s="40">
        <v>60014</v>
      </c>
      <c r="D198" s="49" t="s">
        <v>346</v>
      </c>
      <c r="E198" s="43">
        <v>20690</v>
      </c>
      <c r="F198" s="43">
        <v>20690</v>
      </c>
      <c r="G198" s="43"/>
      <c r="H198" s="42"/>
      <c r="I198" s="43"/>
      <c r="J198" s="54" t="s">
        <v>231</v>
      </c>
    </row>
    <row r="199" spans="1:10" s="46" customFormat="1" ht="65.25" customHeight="1" hidden="1">
      <c r="A199" s="55">
        <v>85</v>
      </c>
      <c r="B199" s="40">
        <v>600</v>
      </c>
      <c r="C199" s="40">
        <v>60014</v>
      </c>
      <c r="D199" s="49" t="s">
        <v>347</v>
      </c>
      <c r="E199" s="43">
        <v>96000</v>
      </c>
      <c r="F199" s="43">
        <v>96000</v>
      </c>
      <c r="G199" s="43"/>
      <c r="H199" s="42"/>
      <c r="I199" s="43"/>
      <c r="J199" s="54" t="s">
        <v>205</v>
      </c>
    </row>
    <row r="200" spans="1:10" s="46" customFormat="1" ht="65.25" customHeight="1" hidden="1">
      <c r="A200" s="55">
        <v>86</v>
      </c>
      <c r="B200" s="40">
        <v>852</v>
      </c>
      <c r="C200" s="40">
        <v>85202</v>
      </c>
      <c r="D200" s="49" t="s">
        <v>348</v>
      </c>
      <c r="E200" s="43">
        <v>30000</v>
      </c>
      <c r="F200" s="43">
        <v>30000</v>
      </c>
      <c r="G200" s="43"/>
      <c r="H200" s="42"/>
      <c r="I200" s="43"/>
      <c r="J200" s="54" t="s">
        <v>349</v>
      </c>
    </row>
    <row r="201" spans="1:10" s="46" customFormat="1" ht="65.25" customHeight="1" hidden="1">
      <c r="A201" s="55">
        <v>87</v>
      </c>
      <c r="B201" s="40">
        <v>853</v>
      </c>
      <c r="C201" s="40">
        <v>85395</v>
      </c>
      <c r="D201" s="49" t="s">
        <v>350</v>
      </c>
      <c r="E201" s="43">
        <v>129313</v>
      </c>
      <c r="F201" s="43">
        <v>129313</v>
      </c>
      <c r="G201" s="43"/>
      <c r="H201" s="42"/>
      <c r="I201" s="43"/>
      <c r="J201" s="54" t="s">
        <v>231</v>
      </c>
    </row>
    <row r="202" spans="1:10" s="46" customFormat="1" ht="63.75" hidden="1">
      <c r="A202" s="55">
        <v>88</v>
      </c>
      <c r="B202" s="40">
        <v>853</v>
      </c>
      <c r="C202" s="40">
        <v>85395</v>
      </c>
      <c r="D202" s="49" t="s">
        <v>351</v>
      </c>
      <c r="E202" s="43">
        <v>456</v>
      </c>
      <c r="F202" s="43">
        <v>456</v>
      </c>
      <c r="G202" s="43"/>
      <c r="H202" s="42"/>
      <c r="I202" s="43"/>
      <c r="J202" s="42" t="s">
        <v>231</v>
      </c>
    </row>
    <row r="203" spans="1:10" s="46" customFormat="1" ht="102" hidden="1">
      <c r="A203" s="55">
        <v>89</v>
      </c>
      <c r="B203" s="40">
        <v>852</v>
      </c>
      <c r="C203" s="40">
        <v>85202</v>
      </c>
      <c r="D203" s="49" t="s">
        <v>357</v>
      </c>
      <c r="E203" s="43">
        <f>20000+12400+6500</f>
        <v>38900</v>
      </c>
      <c r="F203" s="43">
        <v>38900</v>
      </c>
      <c r="G203" s="43"/>
      <c r="H203" s="42"/>
      <c r="I203" s="43"/>
      <c r="J203" s="42" t="s">
        <v>352</v>
      </c>
    </row>
    <row r="204" spans="1:10" s="46" customFormat="1" ht="89.25" hidden="1">
      <c r="A204" s="55">
        <v>90</v>
      </c>
      <c r="B204" s="40">
        <v>801</v>
      </c>
      <c r="C204" s="40">
        <v>80130</v>
      </c>
      <c r="D204" s="49" t="s">
        <v>353</v>
      </c>
      <c r="E204" s="43">
        <v>28792</v>
      </c>
      <c r="F204" s="43">
        <v>28792</v>
      </c>
      <c r="G204" s="43"/>
      <c r="H204" s="42"/>
      <c r="I204" s="43"/>
      <c r="J204" s="54" t="s">
        <v>231</v>
      </c>
    </row>
    <row r="205" spans="1:10" s="46" customFormat="1" ht="63.75" hidden="1">
      <c r="A205" s="55">
        <v>91</v>
      </c>
      <c r="B205" s="40">
        <v>750</v>
      </c>
      <c r="C205" s="40">
        <v>75020</v>
      </c>
      <c r="D205" s="49" t="s">
        <v>354</v>
      </c>
      <c r="E205" s="43">
        <v>44085</v>
      </c>
      <c r="F205" s="43">
        <v>44085</v>
      </c>
      <c r="G205" s="43"/>
      <c r="H205" s="42"/>
      <c r="I205" s="43"/>
      <c r="J205" s="54" t="s">
        <v>231</v>
      </c>
    </row>
    <row r="206" spans="1:10" s="46" customFormat="1" ht="79.5" customHeight="1" hidden="1">
      <c r="A206" s="55">
        <v>92</v>
      </c>
      <c r="B206" s="40">
        <v>852</v>
      </c>
      <c r="C206" s="40">
        <v>85202</v>
      </c>
      <c r="D206" s="49" t="s">
        <v>358</v>
      </c>
      <c r="E206" s="43">
        <v>79002</v>
      </c>
      <c r="F206" s="43">
        <v>79002</v>
      </c>
      <c r="G206" s="43"/>
      <c r="H206" s="42"/>
      <c r="I206" s="43"/>
      <c r="J206" s="54" t="s">
        <v>359</v>
      </c>
    </row>
    <row r="207" spans="1:10" s="46" customFormat="1" ht="12.75">
      <c r="A207" s="132" t="s">
        <v>355</v>
      </c>
      <c r="B207" s="132"/>
      <c r="C207" s="132"/>
      <c r="D207" s="132"/>
      <c r="E207" s="56">
        <f>SUM(E112:E206)</f>
        <v>10511337</v>
      </c>
      <c r="F207" s="56">
        <f>SUM(F112:F206)</f>
        <v>3109870</v>
      </c>
      <c r="G207" s="56">
        <f>SUM(G112:G206)</f>
        <v>5565704</v>
      </c>
      <c r="H207" s="56">
        <f>SUM(H112:H206)</f>
        <v>814325</v>
      </c>
      <c r="I207" s="56">
        <f>SUM(I112:I206)</f>
        <v>1021438</v>
      </c>
      <c r="J207" s="54"/>
    </row>
  </sheetData>
  <mergeCells count="71">
    <mergeCell ref="A7:J7"/>
    <mergeCell ref="A9:A13"/>
    <mergeCell ref="B9:B13"/>
    <mergeCell ref="C9:C13"/>
    <mergeCell ref="D9:D13"/>
    <mergeCell ref="E9:I9"/>
    <mergeCell ref="J9:J13"/>
    <mergeCell ref="E10:E13"/>
    <mergeCell ref="F10:I10"/>
    <mergeCell ref="F11:F13"/>
    <mergeCell ref="G11:G13"/>
    <mergeCell ref="H11:H13"/>
    <mergeCell ref="I11:I13"/>
    <mergeCell ref="A14:I14"/>
    <mergeCell ref="A18:A19"/>
    <mergeCell ref="B18:B19"/>
    <mergeCell ref="C18:C19"/>
    <mergeCell ref="D18:D19"/>
    <mergeCell ref="J43:J44"/>
    <mergeCell ref="E18:E19"/>
    <mergeCell ref="F18:F19"/>
    <mergeCell ref="G18:G19"/>
    <mergeCell ref="I18:I19"/>
    <mergeCell ref="D64:D65"/>
    <mergeCell ref="J18:J19"/>
    <mergeCell ref="A43:A44"/>
    <mergeCell ref="B43:B44"/>
    <mergeCell ref="C43:C44"/>
    <mergeCell ref="D43:D44"/>
    <mergeCell ref="E43:E44"/>
    <mergeCell ref="F43:F44"/>
    <mergeCell ref="G43:G44"/>
    <mergeCell ref="I43:I44"/>
    <mergeCell ref="J64:J65"/>
    <mergeCell ref="A111:I111"/>
    <mergeCell ref="E115:E116"/>
    <mergeCell ref="E64:E65"/>
    <mergeCell ref="F64:F65"/>
    <mergeCell ref="G64:G65"/>
    <mergeCell ref="I64:I65"/>
    <mergeCell ref="A64:A65"/>
    <mergeCell ref="B64:B65"/>
    <mergeCell ref="C64:C65"/>
    <mergeCell ref="A140:A141"/>
    <mergeCell ref="B140:B141"/>
    <mergeCell ref="C140:C141"/>
    <mergeCell ref="D140:D141"/>
    <mergeCell ref="A110:D110"/>
    <mergeCell ref="A115:A116"/>
    <mergeCell ref="B115:B116"/>
    <mergeCell ref="C115:C116"/>
    <mergeCell ref="D115:D116"/>
    <mergeCell ref="F115:F116"/>
    <mergeCell ref="G115:G116"/>
    <mergeCell ref="I115:I116"/>
    <mergeCell ref="J115:J116"/>
    <mergeCell ref="J161:J162"/>
    <mergeCell ref="E140:E141"/>
    <mergeCell ref="F140:F141"/>
    <mergeCell ref="G140:G141"/>
    <mergeCell ref="I140:I141"/>
    <mergeCell ref="A207:D207"/>
    <mergeCell ref="J140:J141"/>
    <mergeCell ref="A161:A162"/>
    <mergeCell ref="B161:B162"/>
    <mergeCell ref="C161:C162"/>
    <mergeCell ref="D161:D162"/>
    <mergeCell ref="E161:E162"/>
    <mergeCell ref="F161:F162"/>
    <mergeCell ref="G161:G162"/>
    <mergeCell ref="I161:I162"/>
  </mergeCells>
  <printOptions/>
  <pageMargins left="0.46" right="0.16" top="0.28" bottom="0.25" header="0.19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B7" sqref="B7"/>
    </sheetView>
  </sheetViews>
  <sheetFormatPr defaultColWidth="9.33203125" defaultRowHeight="12.75"/>
  <cols>
    <col min="1" max="1" width="6.16015625" style="63" customWidth="1"/>
    <col min="2" max="2" width="70.83203125" style="63" customWidth="1"/>
    <col min="3" max="3" width="9.83203125" style="63" customWidth="1"/>
    <col min="4" max="4" width="10.5" style="63" customWidth="1"/>
    <col min="5" max="5" width="14.33203125" style="63" customWidth="1"/>
    <col min="6" max="6" width="14.83203125" style="63" hidden="1" customWidth="1"/>
    <col min="7" max="7" width="16.83203125" style="63" hidden="1" customWidth="1"/>
    <col min="8" max="8" width="12" style="63" hidden="1" customWidth="1"/>
    <col min="9" max="16384" width="9.33203125" style="63" customWidth="1"/>
  </cols>
  <sheetData>
    <row r="1" spans="1:6" s="12" customFormat="1" ht="18.75" customHeight="1">
      <c r="A1" s="11" t="s">
        <v>433</v>
      </c>
      <c r="B1" s="11"/>
      <c r="C1" s="11"/>
      <c r="D1" s="11"/>
      <c r="E1" s="11"/>
      <c r="F1" s="11"/>
    </row>
    <row r="2" spans="1:6" s="12" customFormat="1" ht="7.5" customHeight="1">
      <c r="A2" s="11"/>
      <c r="B2" s="11"/>
      <c r="C2" s="11"/>
      <c r="D2" s="11"/>
      <c r="E2" s="11"/>
      <c r="F2" s="11"/>
    </row>
    <row r="3" spans="1:6" s="12" customFormat="1" ht="12.75">
      <c r="A3" s="13"/>
      <c r="C3" s="14" t="s">
        <v>432</v>
      </c>
      <c r="F3" s="15"/>
    </row>
    <row r="4" spans="1:6" s="12" customFormat="1" ht="12.75">
      <c r="A4" s="16"/>
      <c r="C4" s="101" t="s">
        <v>425</v>
      </c>
      <c r="F4" s="15"/>
    </row>
    <row r="5" spans="1:6" s="12" customFormat="1" ht="12.75">
      <c r="A5" s="16"/>
      <c r="C5" s="101" t="s">
        <v>184</v>
      </c>
      <c r="F5" s="15"/>
    </row>
    <row r="6" spans="1:6" s="12" customFormat="1" ht="12.75">
      <c r="A6" s="16"/>
      <c r="C6" s="101" t="s">
        <v>422</v>
      </c>
      <c r="F6" s="15"/>
    </row>
    <row r="9" spans="1:5" ht="48.75" customHeight="1">
      <c r="A9" s="161" t="s">
        <v>360</v>
      </c>
      <c r="B9" s="161"/>
      <c r="C9" s="161"/>
      <c r="D9" s="161"/>
      <c r="E9" s="161"/>
    </row>
    <row r="10" spans="1:6" ht="12.75">
      <c r="A10" s="64"/>
      <c r="B10" s="65"/>
      <c r="C10" s="65"/>
      <c r="D10" s="65"/>
      <c r="E10" s="65"/>
      <c r="F10" s="65"/>
    </row>
    <row r="11" spans="1:9" ht="31.5" customHeight="1">
      <c r="A11" s="66" t="s">
        <v>361</v>
      </c>
      <c r="B11" s="66" t="s">
        <v>362</v>
      </c>
      <c r="C11" s="66" t="s">
        <v>0</v>
      </c>
      <c r="D11" s="66" t="s">
        <v>1</v>
      </c>
      <c r="E11" s="62" t="s">
        <v>363</v>
      </c>
      <c r="F11" s="62" t="s">
        <v>364</v>
      </c>
      <c r="G11" s="62" t="s">
        <v>365</v>
      </c>
      <c r="H11" s="62" t="s">
        <v>366</v>
      </c>
      <c r="I11" s="67"/>
    </row>
    <row r="12" spans="1:6" ht="24.75" customHeight="1">
      <c r="A12" s="68"/>
      <c r="B12" s="69" t="s">
        <v>202</v>
      </c>
      <c r="C12" s="70"/>
      <c r="D12" s="70"/>
      <c r="E12" s="71"/>
      <c r="F12" s="65"/>
    </row>
    <row r="13" spans="1:9" ht="12.75">
      <c r="A13" s="72" t="s">
        <v>367</v>
      </c>
      <c r="B13" s="73" t="s">
        <v>368</v>
      </c>
      <c r="C13" s="74"/>
      <c r="D13" s="74"/>
      <c r="E13" s="75">
        <f>SUM(E14:E28)</f>
        <v>2508085</v>
      </c>
      <c r="F13" s="75">
        <f>SUM(F14:F23)</f>
        <v>0</v>
      </c>
      <c r="G13" s="75"/>
      <c r="H13" s="75">
        <f>E13-F13+G13</f>
        <v>2508085</v>
      </c>
      <c r="I13" s="67"/>
    </row>
    <row r="14" spans="1:9" ht="12.75" hidden="1">
      <c r="A14" s="76"/>
      <c r="B14" s="77" t="s">
        <v>369</v>
      </c>
      <c r="C14" s="76">
        <v>600</v>
      </c>
      <c r="D14" s="76">
        <v>60014</v>
      </c>
      <c r="E14" s="78">
        <v>342059</v>
      </c>
      <c r="F14" s="78"/>
      <c r="G14" s="78"/>
      <c r="H14" s="78">
        <f aca="true" t="shared" si="0" ref="H14:H47">E14-F14+G14</f>
        <v>342059</v>
      </c>
      <c r="I14" s="67"/>
    </row>
    <row r="15" spans="1:9" ht="25.5" hidden="1">
      <c r="A15" s="79"/>
      <c r="B15" s="77" t="s">
        <v>370</v>
      </c>
      <c r="C15" s="76">
        <v>600</v>
      </c>
      <c r="D15" s="76">
        <v>60014</v>
      </c>
      <c r="E15" s="78">
        <v>55000</v>
      </c>
      <c r="F15" s="78"/>
      <c r="G15" s="78"/>
      <c r="H15" s="78">
        <f t="shared" si="0"/>
        <v>55000</v>
      </c>
      <c r="I15" s="67"/>
    </row>
    <row r="16" spans="1:9" ht="13.5" customHeight="1" hidden="1">
      <c r="A16" s="79"/>
      <c r="B16" s="77" t="s">
        <v>371</v>
      </c>
      <c r="C16" s="76">
        <v>600</v>
      </c>
      <c r="D16" s="76">
        <v>60014</v>
      </c>
      <c r="E16" s="78">
        <v>0</v>
      </c>
      <c r="F16" s="78"/>
      <c r="G16" s="78"/>
      <c r="H16" s="78">
        <f t="shared" si="0"/>
        <v>0</v>
      </c>
      <c r="I16" s="67"/>
    </row>
    <row r="17" spans="1:9" ht="12.75" hidden="1">
      <c r="A17" s="76"/>
      <c r="B17" s="77" t="s">
        <v>372</v>
      </c>
      <c r="C17" s="76">
        <v>754</v>
      </c>
      <c r="D17" s="76">
        <v>75414</v>
      </c>
      <c r="E17" s="78">
        <v>129660</v>
      </c>
      <c r="F17" s="78"/>
      <c r="G17" s="78"/>
      <c r="H17" s="78">
        <f t="shared" si="0"/>
        <v>129660</v>
      </c>
      <c r="I17" s="67"/>
    </row>
    <row r="18" spans="1:9" ht="25.5" hidden="1">
      <c r="A18" s="76"/>
      <c r="B18" s="77" t="s">
        <v>373</v>
      </c>
      <c r="C18" s="76">
        <v>852</v>
      </c>
      <c r="D18" s="76">
        <v>85201</v>
      </c>
      <c r="E18" s="78">
        <v>400239</v>
      </c>
      <c r="F18" s="78"/>
      <c r="G18" s="78"/>
      <c r="H18" s="78">
        <f t="shared" si="0"/>
        <v>400239</v>
      </c>
      <c r="I18" s="67"/>
    </row>
    <row r="19" spans="1:9" ht="17.25" customHeight="1">
      <c r="A19" s="90"/>
      <c r="B19" s="77" t="s">
        <v>374</v>
      </c>
      <c r="C19" s="76">
        <v>852</v>
      </c>
      <c r="D19" s="76">
        <v>85204</v>
      </c>
      <c r="E19" s="78">
        <v>113507</v>
      </c>
      <c r="F19" s="78"/>
      <c r="G19" s="78"/>
      <c r="H19" s="78">
        <f t="shared" si="0"/>
        <v>113507</v>
      </c>
      <c r="I19" s="67"/>
    </row>
    <row r="20" spans="1:9" ht="27" customHeight="1" hidden="1">
      <c r="A20" s="76"/>
      <c r="B20" s="77" t="s">
        <v>375</v>
      </c>
      <c r="C20" s="76">
        <v>853</v>
      </c>
      <c r="D20" s="76">
        <v>85311</v>
      </c>
      <c r="E20" s="78">
        <v>118827</v>
      </c>
      <c r="F20" s="78"/>
      <c r="G20" s="78"/>
      <c r="H20" s="78">
        <f t="shared" si="0"/>
        <v>118827</v>
      </c>
      <c r="I20" s="67"/>
    </row>
    <row r="21" spans="1:9" ht="12.75" hidden="1">
      <c r="A21" s="79"/>
      <c r="B21" s="77" t="s">
        <v>376</v>
      </c>
      <c r="C21" s="76">
        <v>854</v>
      </c>
      <c r="D21" s="76">
        <v>85495</v>
      </c>
      <c r="E21" s="78">
        <v>15000</v>
      </c>
      <c r="F21" s="78"/>
      <c r="G21" s="78"/>
      <c r="H21" s="78">
        <f t="shared" si="0"/>
        <v>15000</v>
      </c>
      <c r="I21" s="67"/>
    </row>
    <row r="22" spans="1:9" ht="12.75" hidden="1">
      <c r="A22" s="79"/>
      <c r="B22" s="77" t="s">
        <v>377</v>
      </c>
      <c r="C22" s="76">
        <v>921</v>
      </c>
      <c r="D22" s="76">
        <v>92116</v>
      </c>
      <c r="E22" s="78">
        <v>100000</v>
      </c>
      <c r="F22" s="78"/>
      <c r="G22" s="78"/>
      <c r="H22" s="78">
        <f t="shared" si="0"/>
        <v>100000</v>
      </c>
      <c r="I22" s="67"/>
    </row>
    <row r="23" spans="1:9" ht="12.75">
      <c r="A23" s="90"/>
      <c r="B23" s="77" t="s">
        <v>378</v>
      </c>
      <c r="C23" s="76">
        <v>801</v>
      </c>
      <c r="D23" s="76">
        <v>80195</v>
      </c>
      <c r="E23" s="78">
        <v>799077</v>
      </c>
      <c r="F23" s="78"/>
      <c r="G23" s="78"/>
      <c r="H23" s="78">
        <f t="shared" si="0"/>
        <v>799077</v>
      </c>
      <c r="I23" s="67"/>
    </row>
    <row r="24" spans="1:9" ht="25.5" hidden="1">
      <c r="A24" s="79"/>
      <c r="B24" s="77" t="s">
        <v>379</v>
      </c>
      <c r="C24" s="76">
        <v>754</v>
      </c>
      <c r="D24" s="76">
        <v>75495</v>
      </c>
      <c r="E24" s="78">
        <v>30000</v>
      </c>
      <c r="F24" s="78"/>
      <c r="G24" s="78"/>
      <c r="H24" s="78">
        <f t="shared" si="0"/>
        <v>30000</v>
      </c>
      <c r="I24" s="67"/>
    </row>
    <row r="25" spans="1:9" ht="12.75" hidden="1">
      <c r="A25" s="79"/>
      <c r="B25" s="77" t="s">
        <v>380</v>
      </c>
      <c r="C25" s="76">
        <v>801</v>
      </c>
      <c r="D25" s="76">
        <v>80195</v>
      </c>
      <c r="E25" s="78">
        <v>1245</v>
      </c>
      <c r="F25" s="78"/>
      <c r="G25" s="78"/>
      <c r="H25" s="78">
        <f t="shared" si="0"/>
        <v>1245</v>
      </c>
      <c r="I25" s="67"/>
    </row>
    <row r="26" spans="1:9" ht="25.5" hidden="1">
      <c r="A26" s="79"/>
      <c r="B26" s="77" t="s">
        <v>381</v>
      </c>
      <c r="C26" s="76">
        <v>750</v>
      </c>
      <c r="D26" s="76">
        <v>75075</v>
      </c>
      <c r="E26" s="78">
        <v>15000</v>
      </c>
      <c r="F26" s="78"/>
      <c r="G26" s="78"/>
      <c r="H26" s="78">
        <f t="shared" si="0"/>
        <v>15000</v>
      </c>
      <c r="I26" s="67"/>
    </row>
    <row r="27" spans="1:9" ht="12.75" hidden="1">
      <c r="A27" s="79"/>
      <c r="B27" s="77" t="s">
        <v>382</v>
      </c>
      <c r="C27" s="76">
        <v>801</v>
      </c>
      <c r="D27" s="76">
        <v>80120</v>
      </c>
      <c r="E27" s="78">
        <v>378471</v>
      </c>
      <c r="F27" s="78"/>
      <c r="G27" s="78"/>
      <c r="H27" s="78">
        <f t="shared" si="0"/>
        <v>378471</v>
      </c>
      <c r="I27" s="67"/>
    </row>
    <row r="28" spans="1:9" ht="25.5" hidden="1">
      <c r="A28" s="79"/>
      <c r="B28" s="77" t="s">
        <v>383</v>
      </c>
      <c r="C28" s="76">
        <v>852</v>
      </c>
      <c r="D28" s="76">
        <v>85295</v>
      </c>
      <c r="E28" s="78">
        <v>10000</v>
      </c>
      <c r="F28" s="78"/>
      <c r="G28" s="78"/>
      <c r="H28" s="78">
        <f t="shared" si="0"/>
        <v>10000</v>
      </c>
      <c r="I28" s="67"/>
    </row>
    <row r="29" spans="1:9" ht="38.25">
      <c r="A29" s="80" t="s">
        <v>384</v>
      </c>
      <c r="B29" s="73" t="s">
        <v>385</v>
      </c>
      <c r="C29" s="80"/>
      <c r="D29" s="80"/>
      <c r="E29" s="81">
        <f>SUM(E30:E35)</f>
        <v>6542229</v>
      </c>
      <c r="F29" s="81">
        <f>SUM(F30:F35)</f>
        <v>470181</v>
      </c>
      <c r="G29" s="81">
        <f>SUM(G30:G35)</f>
        <v>470181</v>
      </c>
      <c r="H29" s="81">
        <f t="shared" si="0"/>
        <v>6542229</v>
      </c>
      <c r="I29" s="67"/>
    </row>
    <row r="30" spans="1:9" ht="40.5" customHeight="1">
      <c r="A30" s="87"/>
      <c r="B30" s="77" t="s">
        <v>386</v>
      </c>
      <c r="C30" s="76">
        <v>854</v>
      </c>
      <c r="D30" s="76">
        <v>85419</v>
      </c>
      <c r="E30" s="78">
        <v>2484737</v>
      </c>
      <c r="F30" s="78"/>
      <c r="G30" s="78"/>
      <c r="H30" s="78">
        <f t="shared" si="0"/>
        <v>2484737</v>
      </c>
      <c r="I30" s="67"/>
    </row>
    <row r="31" spans="1:9" ht="25.5">
      <c r="A31" s="87"/>
      <c r="B31" s="77" t="s">
        <v>387</v>
      </c>
      <c r="C31" s="76">
        <v>801</v>
      </c>
      <c r="D31" s="76">
        <v>80130</v>
      </c>
      <c r="E31" s="78">
        <v>99576</v>
      </c>
      <c r="F31" s="78">
        <v>99576</v>
      </c>
      <c r="G31" s="78">
        <v>99576</v>
      </c>
      <c r="H31" s="88">
        <v>99576</v>
      </c>
      <c r="I31" s="89"/>
    </row>
    <row r="32" spans="1:9" ht="12.75">
      <c r="A32" s="87"/>
      <c r="B32" s="77" t="s">
        <v>388</v>
      </c>
      <c r="C32" s="76">
        <v>854</v>
      </c>
      <c r="D32" s="76">
        <v>85403</v>
      </c>
      <c r="E32" s="78">
        <v>3401945</v>
      </c>
      <c r="F32" s="78"/>
      <c r="G32" s="78"/>
      <c r="H32" s="88">
        <f t="shared" si="0"/>
        <v>3401945</v>
      </c>
      <c r="I32" s="67"/>
    </row>
    <row r="33" spans="1:9" ht="12.75">
      <c r="A33" s="87"/>
      <c r="B33" s="82" t="s">
        <v>389</v>
      </c>
      <c r="C33" s="76">
        <v>801</v>
      </c>
      <c r="D33" s="76">
        <v>80130</v>
      </c>
      <c r="E33" s="78">
        <v>370605</v>
      </c>
      <c r="F33" s="78">
        <v>370605</v>
      </c>
      <c r="G33" s="78">
        <v>370605</v>
      </c>
      <c r="H33" s="88">
        <v>370605</v>
      </c>
      <c r="I33" s="89"/>
    </row>
    <row r="34" spans="1:9" ht="12.75">
      <c r="A34" s="87"/>
      <c r="B34" s="83" t="s">
        <v>390</v>
      </c>
      <c r="C34" s="76">
        <v>854</v>
      </c>
      <c r="D34" s="76">
        <v>85410</v>
      </c>
      <c r="E34" s="78">
        <v>174865</v>
      </c>
      <c r="F34" s="78"/>
      <c r="G34" s="78"/>
      <c r="H34" s="78">
        <f t="shared" si="0"/>
        <v>174865</v>
      </c>
      <c r="I34" s="67"/>
    </row>
    <row r="35" spans="1:9" ht="12.75" hidden="1">
      <c r="A35" s="76"/>
      <c r="B35" s="77" t="s">
        <v>388</v>
      </c>
      <c r="C35" s="76">
        <v>801</v>
      </c>
      <c r="D35" s="76">
        <v>80195</v>
      </c>
      <c r="E35" s="78">
        <v>10501</v>
      </c>
      <c r="F35" s="78"/>
      <c r="G35" s="78"/>
      <c r="H35" s="78">
        <f t="shared" si="0"/>
        <v>10501</v>
      </c>
      <c r="I35" s="67"/>
    </row>
    <row r="36" spans="1:9" ht="25.5">
      <c r="A36" s="80" t="s">
        <v>391</v>
      </c>
      <c r="B36" s="73" t="s">
        <v>392</v>
      </c>
      <c r="C36" s="80"/>
      <c r="D36" s="80"/>
      <c r="E36" s="81">
        <f>SUM(E37:E42)</f>
        <v>480602</v>
      </c>
      <c r="F36" s="81">
        <f>SUM(F37:F42)</f>
        <v>0</v>
      </c>
      <c r="G36" s="81">
        <f>SUM(G37:G42)</f>
        <v>0</v>
      </c>
      <c r="H36" s="81">
        <f t="shared" si="0"/>
        <v>480602</v>
      </c>
      <c r="I36" s="67"/>
    </row>
    <row r="37" spans="1:9" ht="12.75">
      <c r="A37" s="87"/>
      <c r="B37" s="77" t="s">
        <v>77</v>
      </c>
      <c r="C37" s="76">
        <v>851</v>
      </c>
      <c r="D37" s="76">
        <v>85195</v>
      </c>
      <c r="E37" s="78">
        <v>50000</v>
      </c>
      <c r="F37" s="78"/>
      <c r="G37" s="78"/>
      <c r="H37" s="78">
        <f t="shared" si="0"/>
        <v>50000</v>
      </c>
      <c r="I37" s="67"/>
    </row>
    <row r="38" spans="1:9" ht="12.75" hidden="1">
      <c r="A38" s="76"/>
      <c r="B38" s="77" t="s">
        <v>91</v>
      </c>
      <c r="C38" s="76">
        <v>852</v>
      </c>
      <c r="D38" s="76">
        <v>85295</v>
      </c>
      <c r="E38" s="78">
        <v>30000</v>
      </c>
      <c r="F38" s="78"/>
      <c r="G38" s="78"/>
      <c r="H38" s="78">
        <f t="shared" si="0"/>
        <v>30000</v>
      </c>
      <c r="I38" s="67"/>
    </row>
    <row r="39" spans="1:9" ht="12.75" hidden="1">
      <c r="A39" s="76"/>
      <c r="B39" s="77" t="s">
        <v>393</v>
      </c>
      <c r="C39" s="76">
        <v>853</v>
      </c>
      <c r="D39" s="76">
        <v>85395</v>
      </c>
      <c r="E39" s="78">
        <v>9000</v>
      </c>
      <c r="F39" s="78"/>
      <c r="G39" s="78"/>
      <c r="H39" s="78">
        <f t="shared" si="0"/>
        <v>9000</v>
      </c>
      <c r="I39" s="67"/>
    </row>
    <row r="40" spans="1:9" ht="12.75">
      <c r="A40" s="87"/>
      <c r="B40" s="77" t="s">
        <v>115</v>
      </c>
      <c r="C40" s="76">
        <v>854</v>
      </c>
      <c r="D40" s="76">
        <v>85495</v>
      </c>
      <c r="E40" s="78">
        <v>207902</v>
      </c>
      <c r="F40" s="78"/>
      <c r="G40" s="78"/>
      <c r="H40" s="78">
        <f t="shared" si="0"/>
        <v>207902</v>
      </c>
      <c r="I40" s="67"/>
    </row>
    <row r="41" spans="1:9" ht="12.75">
      <c r="A41" s="87"/>
      <c r="B41" s="77" t="s">
        <v>394</v>
      </c>
      <c r="C41" s="76">
        <v>921</v>
      </c>
      <c r="D41" s="76">
        <v>92120</v>
      </c>
      <c r="E41" s="78">
        <v>103700</v>
      </c>
      <c r="F41" s="78"/>
      <c r="G41" s="78"/>
      <c r="H41" s="78">
        <f t="shared" si="0"/>
        <v>103700</v>
      </c>
      <c r="I41" s="67"/>
    </row>
    <row r="42" spans="1:9" ht="12.75" hidden="1">
      <c r="A42" s="76"/>
      <c r="B42" s="77" t="s">
        <v>395</v>
      </c>
      <c r="C42" s="76">
        <v>921</v>
      </c>
      <c r="D42" s="76">
        <v>92195</v>
      </c>
      <c r="E42" s="78">
        <v>80000</v>
      </c>
      <c r="F42" s="78"/>
      <c r="G42" s="78"/>
      <c r="H42" s="78">
        <f t="shared" si="0"/>
        <v>80000</v>
      </c>
      <c r="I42" s="67"/>
    </row>
    <row r="43" spans="1:9" ht="38.25" hidden="1">
      <c r="A43" s="80" t="s">
        <v>396</v>
      </c>
      <c r="B43" s="73" t="s">
        <v>397</v>
      </c>
      <c r="C43" s="80"/>
      <c r="D43" s="80"/>
      <c r="E43" s="81">
        <f>SUM(E44:E47)</f>
        <v>1838853</v>
      </c>
      <c r="F43" s="81">
        <f>SUM(F44:F46)</f>
        <v>0</v>
      </c>
      <c r="G43" s="81">
        <f>SUM(G44:G46)</f>
        <v>0</v>
      </c>
      <c r="H43" s="81">
        <f t="shared" si="0"/>
        <v>1838853</v>
      </c>
      <c r="I43" s="67"/>
    </row>
    <row r="44" spans="1:9" ht="38.25" hidden="1">
      <c r="A44" s="76"/>
      <c r="B44" s="84" t="s">
        <v>276</v>
      </c>
      <c r="C44" s="76">
        <v>851</v>
      </c>
      <c r="D44" s="76">
        <v>85111</v>
      </c>
      <c r="E44" s="78">
        <v>141096</v>
      </c>
      <c r="F44" s="78"/>
      <c r="G44" s="78"/>
      <c r="H44" s="78">
        <f t="shared" si="0"/>
        <v>141096</v>
      </c>
      <c r="I44" s="67"/>
    </row>
    <row r="45" spans="1:9" ht="12.75" hidden="1">
      <c r="A45" s="76"/>
      <c r="B45" s="85" t="s">
        <v>279</v>
      </c>
      <c r="C45" s="76">
        <v>851</v>
      </c>
      <c r="D45" s="76">
        <v>85111</v>
      </c>
      <c r="E45" s="78">
        <v>1060000</v>
      </c>
      <c r="F45" s="78"/>
      <c r="G45" s="78"/>
      <c r="H45" s="78">
        <f t="shared" si="0"/>
        <v>1060000</v>
      </c>
      <c r="I45" s="67"/>
    </row>
    <row r="46" spans="1:9" ht="63.75" hidden="1">
      <c r="A46" s="76"/>
      <c r="B46" s="86" t="s">
        <v>281</v>
      </c>
      <c r="C46" s="76">
        <v>851</v>
      </c>
      <c r="D46" s="76">
        <v>85111</v>
      </c>
      <c r="E46" s="78">
        <v>590582</v>
      </c>
      <c r="F46" s="78"/>
      <c r="G46" s="78"/>
      <c r="H46" s="78">
        <f t="shared" si="0"/>
        <v>590582</v>
      </c>
      <c r="I46" s="67"/>
    </row>
    <row r="47" spans="1:9" ht="12.75" hidden="1">
      <c r="A47" s="76"/>
      <c r="B47" s="86" t="s">
        <v>398</v>
      </c>
      <c r="C47" s="76">
        <v>921</v>
      </c>
      <c r="D47" s="76">
        <v>92120</v>
      </c>
      <c r="E47" s="78">
        <v>47175</v>
      </c>
      <c r="F47" s="78"/>
      <c r="G47" s="78"/>
      <c r="H47" s="78">
        <f t="shared" si="0"/>
        <v>47175</v>
      </c>
      <c r="I47" s="67"/>
    </row>
    <row r="48" spans="1:9" ht="12.75">
      <c r="A48" s="80"/>
      <c r="B48" s="73" t="s">
        <v>355</v>
      </c>
      <c r="C48" s="80"/>
      <c r="D48" s="80"/>
      <c r="E48" s="81">
        <f>E13+E29+E36+E43</f>
        <v>11369769</v>
      </c>
      <c r="F48" s="81">
        <f>F13+F29+F36+F43</f>
        <v>470181</v>
      </c>
      <c r="G48" s="81">
        <f>G13+G29+G36+G43</f>
        <v>470181</v>
      </c>
      <c r="H48" s="81">
        <f>H13+H29+H36+H43</f>
        <v>11369769</v>
      </c>
      <c r="I48" s="67"/>
    </row>
    <row r="49" spans="1:6" ht="21" customHeight="1">
      <c r="A49" s="68"/>
      <c r="B49" s="69" t="s">
        <v>356</v>
      </c>
      <c r="C49" s="70"/>
      <c r="D49" s="70"/>
      <c r="E49" s="71"/>
      <c r="F49" s="65"/>
    </row>
    <row r="50" spans="1:9" ht="31.5" customHeight="1">
      <c r="A50" s="66" t="s">
        <v>361</v>
      </c>
      <c r="B50" s="66" t="s">
        <v>362</v>
      </c>
      <c r="C50" s="66" t="s">
        <v>0</v>
      </c>
      <c r="D50" s="66" t="s">
        <v>1</v>
      </c>
      <c r="E50" s="62" t="s">
        <v>363</v>
      </c>
      <c r="F50" s="62" t="s">
        <v>364</v>
      </c>
      <c r="G50" s="62" t="s">
        <v>365</v>
      </c>
      <c r="H50" s="62" t="s">
        <v>366</v>
      </c>
      <c r="I50" s="67"/>
    </row>
    <row r="51" spans="1:9" ht="12.75">
      <c r="A51" s="72" t="s">
        <v>367</v>
      </c>
      <c r="B51" s="73" t="s">
        <v>368</v>
      </c>
      <c r="C51" s="74"/>
      <c r="D51" s="74"/>
      <c r="E51" s="75">
        <f>SUM(E52:E66)</f>
        <v>2489109</v>
      </c>
      <c r="F51" s="75">
        <f>SUM(F52:F61)</f>
        <v>0</v>
      </c>
      <c r="G51" s="75"/>
      <c r="H51" s="75">
        <f>E51-F51+G51</f>
        <v>2489109</v>
      </c>
      <c r="I51" s="67"/>
    </row>
    <row r="52" spans="1:9" ht="12.75" hidden="1">
      <c r="A52" s="76"/>
      <c r="B52" s="77" t="s">
        <v>369</v>
      </c>
      <c r="C52" s="76">
        <v>600</v>
      </c>
      <c r="D52" s="76">
        <v>60014</v>
      </c>
      <c r="E52" s="78">
        <v>342059</v>
      </c>
      <c r="F52" s="78"/>
      <c r="G52" s="78"/>
      <c r="H52" s="78">
        <f aca="true" t="shared" si="1" ref="H52:H68">E52-F52+G52</f>
        <v>342059</v>
      </c>
      <c r="I52" s="67"/>
    </row>
    <row r="53" spans="1:9" ht="25.5" hidden="1">
      <c r="A53" s="79"/>
      <c r="B53" s="77" t="s">
        <v>370</v>
      </c>
      <c r="C53" s="76">
        <v>600</v>
      </c>
      <c r="D53" s="76">
        <v>60014</v>
      </c>
      <c r="E53" s="78">
        <v>55000</v>
      </c>
      <c r="F53" s="78"/>
      <c r="G53" s="78"/>
      <c r="H53" s="78">
        <f t="shared" si="1"/>
        <v>55000</v>
      </c>
      <c r="I53" s="67"/>
    </row>
    <row r="54" spans="1:9" ht="13.5" customHeight="1" hidden="1">
      <c r="A54" s="79"/>
      <c r="B54" s="77" t="s">
        <v>371</v>
      </c>
      <c r="C54" s="76">
        <v>600</v>
      </c>
      <c r="D54" s="76">
        <v>60014</v>
      </c>
      <c r="E54" s="78">
        <v>0</v>
      </c>
      <c r="F54" s="78"/>
      <c r="G54" s="78"/>
      <c r="H54" s="78">
        <f t="shared" si="1"/>
        <v>0</v>
      </c>
      <c r="I54" s="67"/>
    </row>
    <row r="55" spans="1:9" ht="12.75" hidden="1">
      <c r="A55" s="76"/>
      <c r="B55" s="77" t="s">
        <v>372</v>
      </c>
      <c r="C55" s="76">
        <v>754</v>
      </c>
      <c r="D55" s="76">
        <v>75414</v>
      </c>
      <c r="E55" s="78">
        <v>129660</v>
      </c>
      <c r="F55" s="78"/>
      <c r="G55" s="78"/>
      <c r="H55" s="78">
        <f t="shared" si="1"/>
        <v>129660</v>
      </c>
      <c r="I55" s="67"/>
    </row>
    <row r="56" spans="1:9" ht="25.5" hidden="1">
      <c r="A56" s="76"/>
      <c r="B56" s="77" t="s">
        <v>373</v>
      </c>
      <c r="C56" s="76">
        <v>852</v>
      </c>
      <c r="D56" s="76">
        <v>85201</v>
      </c>
      <c r="E56" s="78">
        <v>400239</v>
      </c>
      <c r="F56" s="78"/>
      <c r="G56" s="78"/>
      <c r="H56" s="78">
        <f t="shared" si="1"/>
        <v>400239</v>
      </c>
      <c r="I56" s="67"/>
    </row>
    <row r="57" spans="1:9" ht="17.25" customHeight="1">
      <c r="A57" s="90"/>
      <c r="B57" s="77" t="s">
        <v>374</v>
      </c>
      <c r="C57" s="76">
        <v>852</v>
      </c>
      <c r="D57" s="76">
        <v>85204</v>
      </c>
      <c r="E57" s="78">
        <v>98316</v>
      </c>
      <c r="F57" s="78"/>
      <c r="G57" s="78"/>
      <c r="H57" s="78">
        <f t="shared" si="1"/>
        <v>98316</v>
      </c>
      <c r="I57" s="67"/>
    </row>
    <row r="58" spans="1:9" ht="27" customHeight="1" hidden="1">
      <c r="A58" s="76"/>
      <c r="B58" s="77" t="s">
        <v>375</v>
      </c>
      <c r="C58" s="76">
        <v>853</v>
      </c>
      <c r="D58" s="76">
        <v>85311</v>
      </c>
      <c r="E58" s="78">
        <v>118827</v>
      </c>
      <c r="F58" s="78"/>
      <c r="G58" s="78"/>
      <c r="H58" s="78">
        <f t="shared" si="1"/>
        <v>118827</v>
      </c>
      <c r="I58" s="67"/>
    </row>
    <row r="59" spans="1:9" ht="12.75" hidden="1">
      <c r="A59" s="79"/>
      <c r="B59" s="77" t="s">
        <v>376</v>
      </c>
      <c r="C59" s="76">
        <v>854</v>
      </c>
      <c r="D59" s="76">
        <v>85495</v>
      </c>
      <c r="E59" s="78">
        <v>15000</v>
      </c>
      <c r="F59" s="78"/>
      <c r="G59" s="78"/>
      <c r="H59" s="78">
        <f t="shared" si="1"/>
        <v>15000</v>
      </c>
      <c r="I59" s="67"/>
    </row>
    <row r="60" spans="1:9" ht="12.75" hidden="1">
      <c r="A60" s="79"/>
      <c r="B60" s="77" t="s">
        <v>377</v>
      </c>
      <c r="C60" s="76">
        <v>921</v>
      </c>
      <c r="D60" s="76">
        <v>92116</v>
      </c>
      <c r="E60" s="78">
        <v>100000</v>
      </c>
      <c r="F60" s="78"/>
      <c r="G60" s="78"/>
      <c r="H60" s="78">
        <f t="shared" si="1"/>
        <v>100000</v>
      </c>
      <c r="I60" s="67"/>
    </row>
    <row r="61" spans="1:9" ht="12.75">
      <c r="A61" s="90"/>
      <c r="B61" s="77" t="s">
        <v>378</v>
      </c>
      <c r="C61" s="76">
        <v>801</v>
      </c>
      <c r="D61" s="76">
        <v>80195</v>
      </c>
      <c r="E61" s="78">
        <f>799077-3785</f>
        <v>795292</v>
      </c>
      <c r="F61" s="78"/>
      <c r="G61" s="78"/>
      <c r="H61" s="78">
        <f t="shared" si="1"/>
        <v>795292</v>
      </c>
      <c r="I61" s="67"/>
    </row>
    <row r="62" spans="1:9" ht="25.5" hidden="1">
      <c r="A62" s="79"/>
      <c r="B62" s="77" t="s">
        <v>379</v>
      </c>
      <c r="C62" s="76">
        <v>754</v>
      </c>
      <c r="D62" s="76">
        <v>75495</v>
      </c>
      <c r="E62" s="78">
        <v>30000</v>
      </c>
      <c r="F62" s="78"/>
      <c r="G62" s="78"/>
      <c r="H62" s="78">
        <f t="shared" si="1"/>
        <v>30000</v>
      </c>
      <c r="I62" s="67"/>
    </row>
    <row r="63" spans="1:9" ht="12.75" hidden="1">
      <c r="A63" s="79"/>
      <c r="B63" s="77" t="s">
        <v>380</v>
      </c>
      <c r="C63" s="76">
        <v>801</v>
      </c>
      <c r="D63" s="76">
        <v>80195</v>
      </c>
      <c r="E63" s="78">
        <v>1245</v>
      </c>
      <c r="F63" s="78"/>
      <c r="G63" s="78"/>
      <c r="H63" s="78">
        <f t="shared" si="1"/>
        <v>1245</v>
      </c>
      <c r="I63" s="67"/>
    </row>
    <row r="64" spans="1:9" ht="25.5" hidden="1">
      <c r="A64" s="79"/>
      <c r="B64" s="77" t="s">
        <v>381</v>
      </c>
      <c r="C64" s="76">
        <v>750</v>
      </c>
      <c r="D64" s="76">
        <v>75075</v>
      </c>
      <c r="E64" s="78">
        <v>15000</v>
      </c>
      <c r="F64" s="78"/>
      <c r="G64" s="78"/>
      <c r="H64" s="78">
        <f t="shared" si="1"/>
        <v>15000</v>
      </c>
      <c r="I64" s="67"/>
    </row>
    <row r="65" spans="1:9" ht="12.75" hidden="1">
      <c r="A65" s="79"/>
      <c r="B65" s="77" t="s">
        <v>382</v>
      </c>
      <c r="C65" s="76">
        <v>801</v>
      </c>
      <c r="D65" s="76">
        <v>80120</v>
      </c>
      <c r="E65" s="78">
        <v>378471</v>
      </c>
      <c r="F65" s="78"/>
      <c r="G65" s="78"/>
      <c r="H65" s="78">
        <f t="shared" si="1"/>
        <v>378471</v>
      </c>
      <c r="I65" s="67"/>
    </row>
    <row r="66" spans="1:9" ht="25.5" hidden="1">
      <c r="A66" s="79"/>
      <c r="B66" s="77" t="s">
        <v>383</v>
      </c>
      <c r="C66" s="76">
        <v>852</v>
      </c>
      <c r="D66" s="76">
        <v>85295</v>
      </c>
      <c r="E66" s="78">
        <v>10000</v>
      </c>
      <c r="F66" s="78"/>
      <c r="G66" s="78"/>
      <c r="H66" s="78">
        <f t="shared" si="1"/>
        <v>10000</v>
      </c>
      <c r="I66" s="67"/>
    </row>
    <row r="67" spans="1:9" ht="38.25">
      <c r="A67" s="80" t="s">
        <v>384</v>
      </c>
      <c r="B67" s="73" t="s">
        <v>385</v>
      </c>
      <c r="C67" s="80"/>
      <c r="D67" s="80"/>
      <c r="E67" s="81">
        <f>SUM(E68:E73)</f>
        <v>6756210</v>
      </c>
      <c r="F67" s="81">
        <f>SUM(F68:F73)</f>
        <v>470181</v>
      </c>
      <c r="G67" s="81">
        <f>SUM(G68:G73)</f>
        <v>470181</v>
      </c>
      <c r="H67" s="81">
        <f t="shared" si="1"/>
        <v>6756210</v>
      </c>
      <c r="I67" s="67"/>
    </row>
    <row r="68" spans="1:9" ht="40.5" customHeight="1">
      <c r="A68" s="87"/>
      <c r="B68" s="77" t="s">
        <v>386</v>
      </c>
      <c r="C68" s="76">
        <v>854</v>
      </c>
      <c r="D68" s="76">
        <v>85419</v>
      </c>
      <c r="E68" s="78">
        <f>2484737--49137</f>
        <v>2533874</v>
      </c>
      <c r="F68" s="78"/>
      <c r="G68" s="78"/>
      <c r="H68" s="78">
        <f t="shared" si="1"/>
        <v>2533874</v>
      </c>
      <c r="I68" s="67"/>
    </row>
    <row r="69" spans="1:9" ht="25.5">
      <c r="A69" s="87"/>
      <c r="B69" s="77" t="s">
        <v>387</v>
      </c>
      <c r="C69" s="76">
        <v>801</v>
      </c>
      <c r="D69" s="76">
        <v>80130</v>
      </c>
      <c r="E69" s="78">
        <v>99576</v>
      </c>
      <c r="F69" s="78">
        <v>99576</v>
      </c>
      <c r="G69" s="78">
        <v>99576</v>
      </c>
      <c r="H69" s="88">
        <v>99576</v>
      </c>
      <c r="I69" s="89"/>
    </row>
    <row r="70" spans="1:9" ht="12.75">
      <c r="A70" s="87"/>
      <c r="B70" s="77" t="s">
        <v>388</v>
      </c>
      <c r="C70" s="76">
        <v>854</v>
      </c>
      <c r="D70" s="76">
        <v>85403</v>
      </c>
      <c r="E70" s="78">
        <f>3401945--212608</f>
        <v>3614553</v>
      </c>
      <c r="F70" s="78"/>
      <c r="G70" s="78"/>
      <c r="H70" s="88">
        <f>E70-F70+G70</f>
        <v>3614553</v>
      </c>
      <c r="I70" s="67"/>
    </row>
    <row r="71" spans="1:9" ht="12.75">
      <c r="A71" s="87"/>
      <c r="B71" s="82" t="s">
        <v>389</v>
      </c>
      <c r="C71" s="76">
        <v>801</v>
      </c>
      <c r="D71" s="76">
        <v>80130</v>
      </c>
      <c r="E71" s="78">
        <f>370605-46571</f>
        <v>324034</v>
      </c>
      <c r="F71" s="78">
        <v>370605</v>
      </c>
      <c r="G71" s="78">
        <v>370605</v>
      </c>
      <c r="H71" s="88">
        <v>370605</v>
      </c>
      <c r="I71" s="89"/>
    </row>
    <row r="72" spans="1:9" ht="12.75">
      <c r="A72" s="87"/>
      <c r="B72" s="83" t="s">
        <v>390</v>
      </c>
      <c r="C72" s="76">
        <v>854</v>
      </c>
      <c r="D72" s="76">
        <v>85410</v>
      </c>
      <c r="E72" s="78">
        <f>174865-1193</f>
        <v>173672</v>
      </c>
      <c r="F72" s="78"/>
      <c r="G72" s="78"/>
      <c r="H72" s="78">
        <f aca="true" t="shared" si="2" ref="H72:H85">E72-F72+G72</f>
        <v>173672</v>
      </c>
      <c r="I72" s="67"/>
    </row>
    <row r="73" spans="1:9" ht="12.75" hidden="1">
      <c r="A73" s="76"/>
      <c r="B73" s="77" t="s">
        <v>388</v>
      </c>
      <c r="C73" s="76">
        <v>801</v>
      </c>
      <c r="D73" s="76">
        <v>80195</v>
      </c>
      <c r="E73" s="78">
        <v>10501</v>
      </c>
      <c r="F73" s="78"/>
      <c r="G73" s="78"/>
      <c r="H73" s="78">
        <f t="shared" si="2"/>
        <v>10501</v>
      </c>
      <c r="I73" s="67"/>
    </row>
    <row r="74" spans="1:9" ht="25.5">
      <c r="A74" s="80" t="s">
        <v>391</v>
      </c>
      <c r="B74" s="73" t="s">
        <v>392</v>
      </c>
      <c r="C74" s="80"/>
      <c r="D74" s="80"/>
      <c r="E74" s="81">
        <f>SUM(E75:E80)</f>
        <v>450468</v>
      </c>
      <c r="F74" s="81">
        <f>SUM(F75:F80)</f>
        <v>0</v>
      </c>
      <c r="G74" s="81">
        <f>SUM(G75:G80)</f>
        <v>0</v>
      </c>
      <c r="H74" s="81">
        <f t="shared" si="2"/>
        <v>450468</v>
      </c>
      <c r="I74" s="67"/>
    </row>
    <row r="75" spans="1:9" ht="12.75">
      <c r="A75" s="87"/>
      <c r="B75" s="77" t="s">
        <v>77</v>
      </c>
      <c r="C75" s="76">
        <v>851</v>
      </c>
      <c r="D75" s="76">
        <v>85195</v>
      </c>
      <c r="E75" s="78">
        <f>50000-3000</f>
        <v>47000</v>
      </c>
      <c r="F75" s="78"/>
      <c r="G75" s="78"/>
      <c r="H75" s="78">
        <f t="shared" si="2"/>
        <v>47000</v>
      </c>
      <c r="I75" s="67"/>
    </row>
    <row r="76" spans="1:9" ht="12.75" hidden="1">
      <c r="A76" s="76"/>
      <c r="B76" s="77" t="s">
        <v>91</v>
      </c>
      <c r="C76" s="76">
        <v>852</v>
      </c>
      <c r="D76" s="76">
        <v>85295</v>
      </c>
      <c r="E76" s="78">
        <v>30000</v>
      </c>
      <c r="F76" s="78"/>
      <c r="G76" s="78"/>
      <c r="H76" s="78">
        <f t="shared" si="2"/>
        <v>30000</v>
      </c>
      <c r="I76" s="67"/>
    </row>
    <row r="77" spans="1:9" ht="12.75" hidden="1">
      <c r="A77" s="76"/>
      <c r="B77" s="77" t="s">
        <v>393</v>
      </c>
      <c r="C77" s="76">
        <v>853</v>
      </c>
      <c r="D77" s="76">
        <v>85395</v>
      </c>
      <c r="E77" s="78">
        <v>9000</v>
      </c>
      <c r="F77" s="78"/>
      <c r="G77" s="78"/>
      <c r="H77" s="78">
        <f t="shared" si="2"/>
        <v>9000</v>
      </c>
      <c r="I77" s="67"/>
    </row>
    <row r="78" spans="1:9" ht="12.75">
      <c r="A78" s="87"/>
      <c r="B78" s="77" t="s">
        <v>115</v>
      </c>
      <c r="C78" s="76">
        <v>854</v>
      </c>
      <c r="D78" s="76">
        <v>85495</v>
      </c>
      <c r="E78" s="78">
        <f>207902-22000</f>
        <v>185902</v>
      </c>
      <c r="F78" s="78"/>
      <c r="G78" s="78"/>
      <c r="H78" s="78">
        <f t="shared" si="2"/>
        <v>185902</v>
      </c>
      <c r="I78" s="67"/>
    </row>
    <row r="79" spans="1:9" ht="12.75">
      <c r="A79" s="87"/>
      <c r="B79" s="77" t="s">
        <v>394</v>
      </c>
      <c r="C79" s="76">
        <v>921</v>
      </c>
      <c r="D79" s="76">
        <v>92120</v>
      </c>
      <c r="E79" s="78">
        <f>103700-5134</f>
        <v>98566</v>
      </c>
      <c r="F79" s="78"/>
      <c r="G79" s="78"/>
      <c r="H79" s="78">
        <f t="shared" si="2"/>
        <v>98566</v>
      </c>
      <c r="I79" s="67"/>
    </row>
    <row r="80" spans="1:9" ht="12.75" hidden="1">
      <c r="A80" s="76"/>
      <c r="B80" s="77" t="s">
        <v>395</v>
      </c>
      <c r="C80" s="76">
        <v>921</v>
      </c>
      <c r="D80" s="76">
        <v>92195</v>
      </c>
      <c r="E80" s="78">
        <v>80000</v>
      </c>
      <c r="F80" s="78"/>
      <c r="G80" s="78"/>
      <c r="H80" s="78">
        <f t="shared" si="2"/>
        <v>80000</v>
      </c>
      <c r="I80" s="67"/>
    </row>
    <row r="81" spans="1:9" ht="38.25" hidden="1">
      <c r="A81" s="80" t="s">
        <v>396</v>
      </c>
      <c r="B81" s="73" t="s">
        <v>397</v>
      </c>
      <c r="C81" s="80"/>
      <c r="D81" s="80"/>
      <c r="E81" s="81">
        <f>SUM(E82:E85)</f>
        <v>1838853</v>
      </c>
      <c r="F81" s="81">
        <f>SUM(F82:F84)</f>
        <v>0</v>
      </c>
      <c r="G81" s="81">
        <f>SUM(G82:G84)</f>
        <v>0</v>
      </c>
      <c r="H81" s="81">
        <f t="shared" si="2"/>
        <v>1838853</v>
      </c>
      <c r="I81" s="67"/>
    </row>
    <row r="82" spans="1:9" ht="38.25" hidden="1">
      <c r="A82" s="76"/>
      <c r="B82" s="84" t="s">
        <v>276</v>
      </c>
      <c r="C82" s="76">
        <v>851</v>
      </c>
      <c r="D82" s="76">
        <v>85111</v>
      </c>
      <c r="E82" s="78">
        <v>141096</v>
      </c>
      <c r="F82" s="78"/>
      <c r="G82" s="78"/>
      <c r="H82" s="78">
        <f t="shared" si="2"/>
        <v>141096</v>
      </c>
      <c r="I82" s="67"/>
    </row>
    <row r="83" spans="1:9" ht="12.75" hidden="1">
      <c r="A83" s="76"/>
      <c r="B83" s="85" t="s">
        <v>279</v>
      </c>
      <c r="C83" s="76">
        <v>851</v>
      </c>
      <c r="D83" s="76">
        <v>85111</v>
      </c>
      <c r="E83" s="78">
        <v>1060000</v>
      </c>
      <c r="F83" s="78"/>
      <c r="G83" s="78"/>
      <c r="H83" s="78">
        <f t="shared" si="2"/>
        <v>1060000</v>
      </c>
      <c r="I83" s="67"/>
    </row>
    <row r="84" spans="1:9" ht="63.75" hidden="1">
      <c r="A84" s="76"/>
      <c r="B84" s="86" t="s">
        <v>281</v>
      </c>
      <c r="C84" s="76">
        <v>851</v>
      </c>
      <c r="D84" s="76">
        <v>85111</v>
      </c>
      <c r="E84" s="78">
        <v>590582</v>
      </c>
      <c r="F84" s="78"/>
      <c r="G84" s="78"/>
      <c r="H84" s="78">
        <f t="shared" si="2"/>
        <v>590582</v>
      </c>
      <c r="I84" s="67"/>
    </row>
    <row r="85" spans="1:9" ht="12.75" hidden="1">
      <c r="A85" s="76"/>
      <c r="B85" s="86" t="s">
        <v>398</v>
      </c>
      <c r="C85" s="76">
        <v>921</v>
      </c>
      <c r="D85" s="76">
        <v>92120</v>
      </c>
      <c r="E85" s="78">
        <v>47175</v>
      </c>
      <c r="F85" s="78"/>
      <c r="G85" s="78"/>
      <c r="H85" s="78">
        <f t="shared" si="2"/>
        <v>47175</v>
      </c>
      <c r="I85" s="67"/>
    </row>
    <row r="86" spans="1:9" ht="12.75">
      <c r="A86" s="80"/>
      <c r="B86" s="73" t="s">
        <v>355</v>
      </c>
      <c r="C86" s="80"/>
      <c r="D86" s="80"/>
      <c r="E86" s="81">
        <f>E51+E67+E74+E81</f>
        <v>11534640</v>
      </c>
      <c r="F86" s="81">
        <f>F51+F67+F74+F81</f>
        <v>470181</v>
      </c>
      <c r="G86" s="81">
        <f>G51+G67+G74+G81</f>
        <v>470181</v>
      </c>
      <c r="H86" s="81">
        <f>H51+H67+H74+H81</f>
        <v>11534640</v>
      </c>
      <c r="I86" s="67"/>
    </row>
    <row r="87" spans="1:6" ht="12.75">
      <c r="A87" s="65"/>
      <c r="B87" s="65"/>
      <c r="C87" s="65"/>
      <c r="D87" s="65"/>
      <c r="E87" s="65"/>
      <c r="F87" s="65"/>
    </row>
    <row r="88" spans="1:6" ht="12.75">
      <c r="A88" s="65"/>
      <c r="B88" s="65"/>
      <c r="C88" s="65"/>
      <c r="D88" s="65"/>
      <c r="E88" s="65"/>
      <c r="F88" s="65"/>
    </row>
    <row r="89" spans="1:6" ht="12.75">
      <c r="A89" s="65"/>
      <c r="B89" s="65"/>
      <c r="C89" s="65"/>
      <c r="D89" s="65"/>
      <c r="E89" s="65"/>
      <c r="F89" s="65"/>
    </row>
    <row r="90" spans="1:6" ht="12.75">
      <c r="A90" s="65"/>
      <c r="B90" s="65"/>
      <c r="C90" s="65"/>
      <c r="D90" s="65"/>
      <c r="E90" s="65"/>
      <c r="F90" s="65"/>
    </row>
    <row r="91" spans="1:6" ht="12.75">
      <c r="A91" s="65"/>
      <c r="B91" s="65"/>
      <c r="C91" s="65"/>
      <c r="D91" s="65"/>
      <c r="E91" s="65"/>
      <c r="F91" s="65"/>
    </row>
    <row r="92" spans="1:6" ht="12.75">
      <c r="A92" s="65"/>
      <c r="B92" s="65"/>
      <c r="C92" s="65"/>
      <c r="D92" s="65"/>
      <c r="E92" s="65"/>
      <c r="F92" s="65"/>
    </row>
    <row r="93" spans="1:6" ht="12.75">
      <c r="A93" s="65"/>
      <c r="B93" s="65"/>
      <c r="C93" s="65"/>
      <c r="D93" s="65"/>
      <c r="E93" s="65"/>
      <c r="F93" s="65"/>
    </row>
  </sheetData>
  <mergeCells count="1">
    <mergeCell ref="A9:E9"/>
  </mergeCells>
  <printOptions/>
  <pageMargins left="0.36" right="0.2" top="0.27" bottom="0.21" header="0.22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2" sqref="A2"/>
    </sheetView>
  </sheetViews>
  <sheetFormatPr defaultColWidth="9.33203125" defaultRowHeight="12.75"/>
  <cols>
    <col min="1" max="1" width="10" style="91" customWidth="1"/>
    <col min="2" max="2" width="11.16015625" style="92" customWidth="1"/>
    <col min="3" max="3" width="25" style="92" customWidth="1"/>
    <col min="4" max="5" width="10.33203125" style="104" customWidth="1"/>
    <col min="6" max="6" width="11.83203125" style="104" customWidth="1"/>
    <col min="7" max="8" width="10.33203125" style="104" customWidth="1"/>
    <col min="9" max="9" width="11.83203125" style="104" customWidth="1"/>
    <col min="10" max="16384" width="9.33203125" style="63" customWidth="1"/>
  </cols>
  <sheetData>
    <row r="1" s="98" customFormat="1" ht="11.25" customHeight="1">
      <c r="A1" s="97" t="s">
        <v>434</v>
      </c>
    </row>
    <row r="2" s="98" customFormat="1" ht="7.5" customHeight="1">
      <c r="A2" s="97"/>
    </row>
    <row r="3" spans="1:7" s="98" customFormat="1" ht="11.25" customHeight="1">
      <c r="A3" s="99"/>
      <c r="B3" s="100"/>
      <c r="D3" s="100"/>
      <c r="G3" s="98" t="s">
        <v>424</v>
      </c>
    </row>
    <row r="4" spans="1:7" s="98" customFormat="1" ht="11.25" customHeight="1">
      <c r="A4" s="99"/>
      <c r="B4" s="100"/>
      <c r="D4" s="100"/>
      <c r="G4" s="101" t="s">
        <v>425</v>
      </c>
    </row>
    <row r="5" spans="1:7" s="98" customFormat="1" ht="11.25" customHeight="1">
      <c r="A5" s="99"/>
      <c r="B5" s="100"/>
      <c r="D5" s="100"/>
      <c r="G5" s="101" t="s">
        <v>184</v>
      </c>
    </row>
    <row r="6" spans="1:7" s="98" customFormat="1" ht="11.25" customHeight="1">
      <c r="A6" s="99"/>
      <c r="B6" s="100"/>
      <c r="D6" s="100"/>
      <c r="G6" s="101" t="s">
        <v>422</v>
      </c>
    </row>
    <row r="7" spans="1:9" s="103" customFormat="1" ht="45.75" customHeight="1">
      <c r="A7" s="169" t="s">
        <v>399</v>
      </c>
      <c r="B7" s="169"/>
      <c r="C7" s="169"/>
      <c r="D7" s="169"/>
      <c r="E7" s="169"/>
      <c r="F7" s="169"/>
      <c r="G7" s="102"/>
      <c r="H7" s="102"/>
      <c r="I7" s="102"/>
    </row>
    <row r="8" spans="1:3" ht="15.75">
      <c r="A8" s="93"/>
      <c r="B8" s="93"/>
      <c r="C8" s="94"/>
    </row>
    <row r="9" spans="1:9" s="105" customFormat="1" ht="12">
      <c r="A9" s="170" t="s">
        <v>0</v>
      </c>
      <c r="B9" s="170" t="s">
        <v>1</v>
      </c>
      <c r="C9" s="170" t="s">
        <v>400</v>
      </c>
      <c r="D9" s="166" t="s">
        <v>426</v>
      </c>
      <c r="E9" s="167"/>
      <c r="F9" s="168"/>
      <c r="G9" s="166" t="s">
        <v>427</v>
      </c>
      <c r="H9" s="167"/>
      <c r="I9" s="168"/>
    </row>
    <row r="10" spans="1:9" s="105" customFormat="1" ht="60.75" thickBot="1">
      <c r="A10" s="171"/>
      <c r="B10" s="171"/>
      <c r="C10" s="171"/>
      <c r="D10" s="106" t="s">
        <v>403</v>
      </c>
      <c r="E10" s="107" t="s">
        <v>401</v>
      </c>
      <c r="F10" s="107" t="s">
        <v>402</v>
      </c>
      <c r="G10" s="106" t="s">
        <v>403</v>
      </c>
      <c r="H10" s="107" t="s">
        <v>401</v>
      </c>
      <c r="I10" s="107" t="s">
        <v>402</v>
      </c>
    </row>
    <row r="11" spans="1:9" s="112" customFormat="1" ht="19.5" customHeight="1" thickBot="1" thickTop="1">
      <c r="A11" s="108">
        <v>600</v>
      </c>
      <c r="B11" s="109">
        <v>60014</v>
      </c>
      <c r="C11" s="110" t="s">
        <v>205</v>
      </c>
      <c r="D11" s="111">
        <v>232172</v>
      </c>
      <c r="E11" s="111">
        <v>204000</v>
      </c>
      <c r="F11" s="111">
        <v>436172</v>
      </c>
      <c r="G11" s="111">
        <v>232172</v>
      </c>
      <c r="H11" s="111">
        <v>204000</v>
      </c>
      <c r="I11" s="111">
        <v>436172</v>
      </c>
    </row>
    <row r="12" spans="1:9" s="112" customFormat="1" ht="12.75" thickBot="1" thickTop="1">
      <c r="A12" s="162" t="s">
        <v>404</v>
      </c>
      <c r="B12" s="164"/>
      <c r="C12" s="164"/>
      <c r="D12" s="113">
        <v>232172</v>
      </c>
      <c r="E12" s="113">
        <f>SUM(E11)</f>
        <v>204000</v>
      </c>
      <c r="F12" s="113">
        <f>SUM(F11)</f>
        <v>436172</v>
      </c>
      <c r="G12" s="113">
        <v>232172</v>
      </c>
      <c r="H12" s="113">
        <f>SUM(H11)</f>
        <v>204000</v>
      </c>
      <c r="I12" s="113">
        <f>SUM(I11)</f>
        <v>436172</v>
      </c>
    </row>
    <row r="13" spans="1:9" s="112" customFormat="1" ht="24" thickBot="1" thickTop="1">
      <c r="A13" s="114">
        <v>801</v>
      </c>
      <c r="B13" s="115">
        <v>80102</v>
      </c>
      <c r="C13" s="116" t="s">
        <v>428</v>
      </c>
      <c r="D13" s="117">
        <v>3640</v>
      </c>
      <c r="E13" s="117">
        <v>30000</v>
      </c>
      <c r="F13" s="117">
        <v>33640</v>
      </c>
      <c r="G13" s="117">
        <v>3640</v>
      </c>
      <c r="H13" s="117">
        <v>30000</v>
      </c>
      <c r="I13" s="117">
        <v>33640</v>
      </c>
    </row>
    <row r="14" spans="1:9" s="112" customFormat="1" ht="12.75" thickBot="1" thickTop="1">
      <c r="A14" s="162" t="s">
        <v>405</v>
      </c>
      <c r="B14" s="163"/>
      <c r="C14" s="118"/>
      <c r="D14" s="113"/>
      <c r="E14" s="113">
        <f>SUM(E13)</f>
        <v>30000</v>
      </c>
      <c r="F14" s="113">
        <f>SUM(F13)</f>
        <v>33640</v>
      </c>
      <c r="G14" s="113"/>
      <c r="H14" s="113">
        <f>SUM(H13)</f>
        <v>30000</v>
      </c>
      <c r="I14" s="113">
        <f>SUM(I13)</f>
        <v>33640</v>
      </c>
    </row>
    <row r="15" spans="1:9" s="112" customFormat="1" ht="46.5" thickBot="1" thickTop="1">
      <c r="A15" s="119">
        <v>801</v>
      </c>
      <c r="B15" s="119">
        <v>80130</v>
      </c>
      <c r="C15" s="116" t="s">
        <v>406</v>
      </c>
      <c r="D15" s="120">
        <v>93646</v>
      </c>
      <c r="E15" s="120">
        <v>210250</v>
      </c>
      <c r="F15" s="120">
        <v>303896</v>
      </c>
      <c r="G15" s="120">
        <v>93646</v>
      </c>
      <c r="H15" s="120">
        <f>210250+45000</f>
        <v>255250</v>
      </c>
      <c r="I15" s="120">
        <f>303896+45000</f>
        <v>348896</v>
      </c>
    </row>
    <row r="16" spans="1:9" s="112" customFormat="1" ht="12.75" thickBot="1" thickTop="1">
      <c r="A16" s="162" t="s">
        <v>407</v>
      </c>
      <c r="B16" s="163"/>
      <c r="C16" s="118"/>
      <c r="D16" s="113"/>
      <c r="E16" s="113">
        <f>SUM(E15:E15)</f>
        <v>210250</v>
      </c>
      <c r="F16" s="113">
        <f>SUM(F15:F15)</f>
        <v>303896</v>
      </c>
      <c r="G16" s="113"/>
      <c r="H16" s="113">
        <f>SUM(H15:H15)</f>
        <v>255250</v>
      </c>
      <c r="I16" s="113">
        <f>SUM(I15:I15)</f>
        <v>348896</v>
      </c>
    </row>
    <row r="17" spans="1:9" s="112" customFormat="1" ht="24" thickBot="1" thickTop="1">
      <c r="A17" s="114">
        <v>801</v>
      </c>
      <c r="B17" s="115">
        <v>80140</v>
      </c>
      <c r="C17" s="116" t="s">
        <v>408</v>
      </c>
      <c r="D17" s="121">
        <v>15895</v>
      </c>
      <c r="E17" s="121">
        <v>83300</v>
      </c>
      <c r="F17" s="121">
        <v>99195</v>
      </c>
      <c r="G17" s="121">
        <v>15895</v>
      </c>
      <c r="H17" s="121">
        <v>83300</v>
      </c>
      <c r="I17" s="121">
        <v>99195</v>
      </c>
    </row>
    <row r="18" spans="1:9" s="112" customFormat="1" ht="12.75" thickBot="1" thickTop="1">
      <c r="A18" s="162" t="s">
        <v>409</v>
      </c>
      <c r="B18" s="163"/>
      <c r="C18" s="118"/>
      <c r="D18" s="113"/>
      <c r="E18" s="113">
        <f>SUM(E17)</f>
        <v>83300</v>
      </c>
      <c r="F18" s="113">
        <f>SUM(F17)</f>
        <v>99195</v>
      </c>
      <c r="G18" s="113"/>
      <c r="H18" s="113">
        <f>SUM(H17)</f>
        <v>83300</v>
      </c>
      <c r="I18" s="113">
        <f>SUM(I17)</f>
        <v>99195</v>
      </c>
    </row>
    <row r="19" spans="1:9" s="112" customFormat="1" ht="24" thickBot="1" thickTop="1">
      <c r="A19" s="114">
        <v>801</v>
      </c>
      <c r="B19" s="115">
        <v>80145</v>
      </c>
      <c r="C19" s="116" t="s">
        <v>408</v>
      </c>
      <c r="D19" s="121">
        <v>56012</v>
      </c>
      <c r="E19" s="121">
        <v>127000</v>
      </c>
      <c r="F19" s="121">
        <v>183012</v>
      </c>
      <c r="G19" s="121">
        <v>56012</v>
      </c>
      <c r="H19" s="121">
        <v>127000</v>
      </c>
      <c r="I19" s="121">
        <v>183012</v>
      </c>
    </row>
    <row r="20" spans="1:9" s="112" customFormat="1" ht="12.75" thickBot="1" thickTop="1">
      <c r="A20" s="162" t="s">
        <v>410</v>
      </c>
      <c r="B20" s="163"/>
      <c r="C20" s="118"/>
      <c r="D20" s="113"/>
      <c r="E20" s="113">
        <f>SUM(E19)</f>
        <v>127000</v>
      </c>
      <c r="F20" s="113">
        <f>SUM(F19)</f>
        <v>183012</v>
      </c>
      <c r="G20" s="113"/>
      <c r="H20" s="113">
        <f>SUM(H19)</f>
        <v>127000</v>
      </c>
      <c r="I20" s="113">
        <f>SUM(I19)</f>
        <v>183012</v>
      </c>
    </row>
    <row r="21" spans="1:9" s="112" customFormat="1" ht="12.75" thickBot="1" thickTop="1">
      <c r="A21" s="162" t="s">
        <v>411</v>
      </c>
      <c r="B21" s="164"/>
      <c r="C21" s="164"/>
      <c r="D21" s="113">
        <f aca="true" t="shared" si="0" ref="D21:I21">SUM(D16+D18+D20+D14)</f>
        <v>0</v>
      </c>
      <c r="E21" s="113">
        <f t="shared" si="0"/>
        <v>450550</v>
      </c>
      <c r="F21" s="113">
        <f t="shared" si="0"/>
        <v>619743</v>
      </c>
      <c r="G21" s="113">
        <f t="shared" si="0"/>
        <v>0</v>
      </c>
      <c r="H21" s="113">
        <f t="shared" si="0"/>
        <v>495550</v>
      </c>
      <c r="I21" s="113">
        <f t="shared" si="0"/>
        <v>664743</v>
      </c>
    </row>
    <row r="22" spans="1:9" s="112" customFormat="1" ht="12" thickTop="1">
      <c r="A22" s="122">
        <v>852</v>
      </c>
      <c r="B22" s="122">
        <v>85202</v>
      </c>
      <c r="C22" s="123" t="s">
        <v>359</v>
      </c>
      <c r="D22" s="124">
        <v>2482</v>
      </c>
      <c r="E22" s="124">
        <v>5000</v>
      </c>
      <c r="F22" s="124">
        <v>7482</v>
      </c>
      <c r="G22" s="124">
        <v>2482</v>
      </c>
      <c r="H22" s="124">
        <v>5000</v>
      </c>
      <c r="I22" s="124">
        <v>7482</v>
      </c>
    </row>
    <row r="23" spans="1:9" s="112" customFormat="1" ht="11.25">
      <c r="A23" s="122">
        <v>852</v>
      </c>
      <c r="B23" s="122">
        <v>85202</v>
      </c>
      <c r="C23" s="123" t="s">
        <v>412</v>
      </c>
      <c r="D23" s="124">
        <v>1434</v>
      </c>
      <c r="E23" s="124">
        <v>3000</v>
      </c>
      <c r="F23" s="124">
        <v>4434</v>
      </c>
      <c r="G23" s="124">
        <v>1434</v>
      </c>
      <c r="H23" s="124">
        <v>3000</v>
      </c>
      <c r="I23" s="124">
        <v>4434</v>
      </c>
    </row>
    <row r="24" spans="1:9" s="112" customFormat="1" ht="12" thickBot="1">
      <c r="A24" s="122">
        <v>852</v>
      </c>
      <c r="B24" s="122">
        <v>85202</v>
      </c>
      <c r="C24" s="123" t="s">
        <v>413</v>
      </c>
      <c r="D24" s="124"/>
      <c r="E24" s="124">
        <v>4000</v>
      </c>
      <c r="F24" s="124">
        <v>4000</v>
      </c>
      <c r="G24" s="124"/>
      <c r="H24" s="124">
        <v>0</v>
      </c>
      <c r="I24" s="124">
        <v>0</v>
      </c>
    </row>
    <row r="25" spans="1:9" s="112" customFormat="1" ht="12.75" thickBot="1" thickTop="1">
      <c r="A25" s="162" t="s">
        <v>414</v>
      </c>
      <c r="B25" s="163"/>
      <c r="C25" s="118"/>
      <c r="D25" s="113">
        <f aca="true" t="shared" si="1" ref="D25:I25">SUM(D22:D24)</f>
        <v>3916</v>
      </c>
      <c r="E25" s="113">
        <f t="shared" si="1"/>
        <v>12000</v>
      </c>
      <c r="F25" s="113">
        <f t="shared" si="1"/>
        <v>15916</v>
      </c>
      <c r="G25" s="113">
        <f t="shared" si="1"/>
        <v>3916</v>
      </c>
      <c r="H25" s="113">
        <f t="shared" si="1"/>
        <v>8000</v>
      </c>
      <c r="I25" s="113">
        <f t="shared" si="1"/>
        <v>11916</v>
      </c>
    </row>
    <row r="26" spans="1:9" s="112" customFormat="1" ht="12.75" thickBot="1" thickTop="1">
      <c r="A26" s="162" t="s">
        <v>415</v>
      </c>
      <c r="B26" s="164"/>
      <c r="C26" s="164"/>
      <c r="D26" s="113">
        <f aca="true" t="shared" si="2" ref="D26:I26">SUM(D25)</f>
        <v>3916</v>
      </c>
      <c r="E26" s="113">
        <f t="shared" si="2"/>
        <v>12000</v>
      </c>
      <c r="F26" s="113">
        <f t="shared" si="2"/>
        <v>15916</v>
      </c>
      <c r="G26" s="113">
        <f t="shared" si="2"/>
        <v>3916</v>
      </c>
      <c r="H26" s="113">
        <f t="shared" si="2"/>
        <v>8000</v>
      </c>
      <c r="I26" s="113">
        <f t="shared" si="2"/>
        <v>11916</v>
      </c>
    </row>
    <row r="27" spans="1:9" s="112" customFormat="1" ht="24" thickBot="1" thickTop="1">
      <c r="A27" s="125">
        <v>854</v>
      </c>
      <c r="B27" s="126">
        <v>85403</v>
      </c>
      <c r="C27" s="127" t="s">
        <v>416</v>
      </c>
      <c r="D27" s="117">
        <v>15043</v>
      </c>
      <c r="E27" s="117">
        <v>48000</v>
      </c>
      <c r="F27" s="117">
        <v>63043</v>
      </c>
      <c r="G27" s="117">
        <v>15043</v>
      </c>
      <c r="H27" s="117">
        <v>48000</v>
      </c>
      <c r="I27" s="117">
        <v>63043</v>
      </c>
    </row>
    <row r="28" spans="1:9" s="112" customFormat="1" ht="12.75" thickBot="1" thickTop="1">
      <c r="A28" s="162" t="s">
        <v>417</v>
      </c>
      <c r="B28" s="163"/>
      <c r="C28" s="118"/>
      <c r="D28" s="113"/>
      <c r="E28" s="113">
        <f>SUM(E27)</f>
        <v>48000</v>
      </c>
      <c r="F28" s="113">
        <f>SUM(F27)</f>
        <v>63043</v>
      </c>
      <c r="G28" s="113"/>
      <c r="H28" s="113">
        <f>SUM(H27)</f>
        <v>48000</v>
      </c>
      <c r="I28" s="113">
        <f>SUM(I27)</f>
        <v>63043</v>
      </c>
    </row>
    <row r="29" spans="1:9" s="112" customFormat="1" ht="24" thickBot="1" thickTop="1">
      <c r="A29" s="128">
        <v>854</v>
      </c>
      <c r="B29" s="126">
        <v>85407</v>
      </c>
      <c r="C29" s="127" t="s">
        <v>418</v>
      </c>
      <c r="D29" s="117"/>
      <c r="E29" s="117">
        <v>25000</v>
      </c>
      <c r="F29" s="117">
        <v>25000</v>
      </c>
      <c r="G29" s="117"/>
      <c r="H29" s="117">
        <v>25000</v>
      </c>
      <c r="I29" s="117">
        <v>25000</v>
      </c>
    </row>
    <row r="30" spans="1:9" s="112" customFormat="1" ht="12.75" thickBot="1" thickTop="1">
      <c r="A30" s="162" t="s">
        <v>419</v>
      </c>
      <c r="B30" s="163"/>
      <c r="C30" s="118"/>
      <c r="D30" s="113"/>
      <c r="E30" s="113">
        <f>SUM(E29)</f>
        <v>25000</v>
      </c>
      <c r="F30" s="113">
        <f>SUM(F29)</f>
        <v>25000</v>
      </c>
      <c r="G30" s="113"/>
      <c r="H30" s="113">
        <f>SUM(H29)</f>
        <v>25000</v>
      </c>
      <c r="I30" s="113">
        <f>SUM(I29)</f>
        <v>25000</v>
      </c>
    </row>
    <row r="31" spans="1:9" s="112" customFormat="1" ht="12.75" thickBot="1" thickTop="1">
      <c r="A31" s="162" t="s">
        <v>420</v>
      </c>
      <c r="B31" s="164"/>
      <c r="C31" s="164"/>
      <c r="D31" s="113"/>
      <c r="E31" s="113">
        <f>SUM(E30,E28)</f>
        <v>73000</v>
      </c>
      <c r="F31" s="113">
        <f>SUM(F30,F28)</f>
        <v>88043</v>
      </c>
      <c r="G31" s="113"/>
      <c r="H31" s="113">
        <f>SUM(H30,H28)</f>
        <v>73000</v>
      </c>
      <c r="I31" s="113">
        <f>SUM(I30,I28)</f>
        <v>88043</v>
      </c>
    </row>
    <row r="32" spans="1:9" s="112" customFormat="1" ht="12.75" thickBot="1" thickTop="1">
      <c r="A32" s="165" t="s">
        <v>421</v>
      </c>
      <c r="B32" s="165"/>
      <c r="C32" s="165"/>
      <c r="D32" s="129">
        <v>420324</v>
      </c>
      <c r="E32" s="129">
        <f>SUM(E12+E21+E26+E31)</f>
        <v>739550</v>
      </c>
      <c r="F32" s="129">
        <f>SUM(F12+F21+F26+F31)</f>
        <v>1159874</v>
      </c>
      <c r="G32" s="129">
        <v>420324</v>
      </c>
      <c r="H32" s="129">
        <f>SUM(H12+H21+H26+H31)</f>
        <v>780550</v>
      </c>
      <c r="I32" s="129">
        <f>SUM(I12+I21+I26+I31)</f>
        <v>1200874</v>
      </c>
    </row>
    <row r="33" spans="1:4" ht="12.75">
      <c r="A33" s="95"/>
      <c r="B33" s="95"/>
      <c r="C33" s="96"/>
      <c r="D33" s="130"/>
    </row>
    <row r="34" spans="1:4" ht="12.75">
      <c r="A34" s="95"/>
      <c r="B34" s="95"/>
      <c r="C34" s="96"/>
      <c r="D34" s="130"/>
    </row>
    <row r="35" spans="1:4" ht="12.75">
      <c r="A35" s="95"/>
      <c r="B35" s="95"/>
      <c r="C35" s="96"/>
      <c r="D35" s="130"/>
    </row>
    <row r="36" spans="1:3" ht="12.75">
      <c r="A36" s="63"/>
      <c r="B36" s="63"/>
      <c r="C36" s="63"/>
    </row>
    <row r="37" spans="1:3" ht="12.75">
      <c r="A37" s="63"/>
      <c r="B37" s="63"/>
      <c r="C37" s="63"/>
    </row>
    <row r="38" spans="1:3" ht="12.75">
      <c r="A38" s="63"/>
      <c r="B38" s="63"/>
      <c r="C38" s="63"/>
    </row>
    <row r="39" spans="1:3" ht="12.75">
      <c r="A39" s="63"/>
      <c r="B39" s="63"/>
      <c r="C39" s="63"/>
    </row>
    <row r="40" spans="1:3" ht="12.75">
      <c r="A40" s="63"/>
      <c r="B40" s="63"/>
      <c r="C40" s="63"/>
    </row>
    <row r="41" spans="1:3" ht="12.75">
      <c r="A41" s="63"/>
      <c r="B41" s="63"/>
      <c r="C41" s="63"/>
    </row>
    <row r="42" spans="1:3" ht="12.75">
      <c r="A42" s="63"/>
      <c r="B42" s="63"/>
      <c r="C42" s="63"/>
    </row>
    <row r="43" spans="1:3" ht="12.75">
      <c r="A43" s="63"/>
      <c r="B43" s="63"/>
      <c r="C43" s="63"/>
    </row>
    <row r="44" spans="1:3" ht="12.75">
      <c r="A44" s="63"/>
      <c r="B44" s="63"/>
      <c r="C44" s="63"/>
    </row>
    <row r="45" spans="1:3" ht="12.75">
      <c r="A45" s="63"/>
      <c r="B45" s="63"/>
      <c r="C45" s="63"/>
    </row>
    <row r="46" spans="1:3" ht="12.75">
      <c r="A46" s="63"/>
      <c r="B46" s="63"/>
      <c r="C46" s="63"/>
    </row>
    <row r="47" spans="1:3" ht="12.75">
      <c r="A47" s="63"/>
      <c r="B47" s="63"/>
      <c r="C47" s="63"/>
    </row>
    <row r="48" spans="1:3" ht="12.75">
      <c r="A48" s="63"/>
      <c r="B48" s="63"/>
      <c r="C48" s="63"/>
    </row>
    <row r="49" spans="1:3" ht="12.75">
      <c r="A49" s="63"/>
      <c r="B49" s="63"/>
      <c r="C49" s="63"/>
    </row>
    <row r="50" spans="1:3" ht="12.75">
      <c r="A50" s="63"/>
      <c r="B50" s="63"/>
      <c r="C50" s="63"/>
    </row>
    <row r="51" spans="1:3" ht="12.75">
      <c r="A51" s="63"/>
      <c r="B51" s="63"/>
      <c r="C51" s="63"/>
    </row>
    <row r="52" spans="1:3" ht="12.75">
      <c r="A52" s="63"/>
      <c r="B52" s="63"/>
      <c r="C52" s="63"/>
    </row>
    <row r="53" spans="1:3" ht="12.75">
      <c r="A53" s="63"/>
      <c r="B53" s="63"/>
      <c r="C53" s="63"/>
    </row>
  </sheetData>
  <mergeCells count="18">
    <mergeCell ref="A32:C32"/>
    <mergeCell ref="G9:I9"/>
    <mergeCell ref="A7:F7"/>
    <mergeCell ref="A9:A10"/>
    <mergeCell ref="B9:B10"/>
    <mergeCell ref="C9:C10"/>
    <mergeCell ref="D9:F9"/>
    <mergeCell ref="A12:C12"/>
    <mergeCell ref="A14:B14"/>
    <mergeCell ref="A16:B16"/>
    <mergeCell ref="A18:B18"/>
    <mergeCell ref="A28:B28"/>
    <mergeCell ref="A30:B30"/>
    <mergeCell ref="A31:C31"/>
    <mergeCell ref="A20:B20"/>
    <mergeCell ref="A21:C21"/>
    <mergeCell ref="A25:B25"/>
    <mergeCell ref="A26:C26"/>
  </mergeCells>
  <printOptions/>
  <pageMargins left="0.58" right="0.18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2008-12-15T15:32:17Z</cp:lastPrinted>
  <dcterms:created xsi:type="dcterms:W3CDTF">2008-12-12T20:41:19Z</dcterms:created>
  <dcterms:modified xsi:type="dcterms:W3CDTF">2009-01-09T09:14:25Z</dcterms:modified>
  <cp:category/>
  <cp:version/>
  <cp:contentType/>
  <cp:contentStatus/>
</cp:coreProperties>
</file>